
<file path=[Content_Types].xml><?xml version="1.0" encoding="utf-8"?>
<Types xmlns="http://schemas.openxmlformats.org/package/2006/content-types">
  <Override ContentType="application/vnd.openxmlformats-officedocument.theme+xml" PartName="/xl/theme/theme1.xml"/>
  <Override ContentType="application/vnd.openxmlformats-officedocument.spreadsheetml.styles+xml" PartName="/xl/styles.xml"/>
  <Default ContentType="application/vnd.openxmlformats-package.relationships+xml" Extension="rels"/>
  <Default ContentType="application/xml" Extension="xml"/>
  <Default ContentType="image/png" Extension="png"/>
  <Default ContentType="application/vnd.openxmlformats-officedocument.vmlDrawing" Extension="vml"/>
  <Override ContentType="application/vnd.openxmlformats-officedocument.spreadsheetml.sheet.main+xml" PartName="/xl/workbook.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PartName="/xl/worksheets/sheet1.xml" ContentType="application/vnd.openxmlformats-officedocument.spreadsheetml.worksheet+xml"/>
</Types>
</file>

<file path=_rels/.rels><ns0:Relationships xmlns:ns0="http://schemas.openxmlformats.org/package/2006/relationships">
  <ns0:Relationship Id="rId1" Target="xl/workbook.xml" Type="http://schemas.openxmlformats.org/officeDocument/2006/relationships/officeDocument"/>
  <ns0:Relationship Id="rId2" Target="docProps/core.xml" Type="http://schemas.openxmlformats.org/package/2006/relationships/metadata/core-properties"/>
  <ns0:Relationship Id="rId3" Target="docProps/app.xml" Type="http://schemas.openxmlformats.org/officeDocument/2006/relationships/extended-properties"/>
</ns0:Relationships>

</file>

<file path=xl/workbook.xml><?xml version="1.0" encoding="utf-8"?>
<s:workbook xmlns:s="http://schemas.openxmlformats.org/spreadsheetml/2006/main">
  <s:fileVersion appName="xl" lastEdited="4" lowestEdited="4" rupBuild="4505"/>
  <s:workbookPr defaultThemeVersion="124226" codeName="ThisWorkbook"/>
  <s:bookViews>
    <s:workbookView activeTab="0" autoFilterDateGrouping="1" firstSheet="0" minimized="0" showHorizontalScroll="1" showSheetTabs="1" showVerticalScroll="1" tabRatio="600" visibility="visible"/>
  </s:bookViews>
  <s:sheets>
    <s:sheet xmlns:r="http://schemas.openxmlformats.org/officeDocument/2006/relationships" name="Sheet" sheetId="1" r:id="rId1"/>
  </s:sheets>
  <s:definedNames>
    <s:definedName name="_xlnm._FilterDatabase" localSheetId="0" hidden="1">'Sheet'!$A$4:$AD$69</s:definedName>
  </s:definedNames>
  <s:calcPr calcId="124519" calcMode="auto" fullCalcOnLoad="1"/>
</s:workbook>
</file>

<file path=xl/sharedStrings.xml><?xml version="1.0" encoding="utf-8"?>
<sst xmlns="http://schemas.openxmlformats.org/spreadsheetml/2006/main" uniqueCount="312">
  <si>
    <t/>
  </si>
  <si>
    <t xml:space="preserve"> № 163</t>
  </si>
  <si>
    <t xml:space="preserve"> № 2/03/2024-Р</t>
  </si>
  <si>
    <t xml:space="preserve"> № 276</t>
  </si>
  <si>
    <t xml:space="preserve"> № 537</t>
  </si>
  <si>
    <t xml:space="preserve"> № 55</t>
  </si>
  <si>
    <t>% зниження</t>
  </si>
  <si>
    <t>,,</t>
  </si>
  <si>
    <t>03352490</t>
  </si>
  <si>
    <t>09210000-4 Мастильні засоби</t>
  </si>
  <si>
    <t>14286218</t>
  </si>
  <si>
    <t>14810000-2 Абразивні вироби</t>
  </si>
  <si>
    <t>18140000-2 Аксесуари до робочого одягу</t>
  </si>
  <si>
    <t>18410000-6 Спеціальний одяг</t>
  </si>
  <si>
    <t>2011504751</t>
  </si>
  <si>
    <t>21560045</t>
  </si>
  <si>
    <t>21707413</t>
  </si>
  <si>
    <t>22110000-4 Друковані книги</t>
  </si>
  <si>
    <t>22160000-9 Буклети</t>
  </si>
  <si>
    <t>22310000-6 Поштові листівки</t>
  </si>
  <si>
    <t>2232716834</t>
  </si>
  <si>
    <t>2233511934</t>
  </si>
  <si>
    <t>22820000-4 Бланки</t>
  </si>
  <si>
    <t>24320000-3 Основні органічні хімічні речовини</t>
  </si>
  <si>
    <t>2458503893</t>
  </si>
  <si>
    <t>2809507480</t>
  </si>
  <si>
    <t>2832107382</t>
  </si>
  <si>
    <t>2845612071</t>
  </si>
  <si>
    <t>2975619372</t>
  </si>
  <si>
    <t>2981608991</t>
  </si>
  <si>
    <t>30213000-5 Персональні комп’ютери;30214000-2 Робочі станції</t>
  </si>
  <si>
    <t>3029019158</t>
  </si>
  <si>
    <t>3055312818</t>
  </si>
  <si>
    <t>30759920</t>
  </si>
  <si>
    <t>30759920,Приватне виробничо-комерційне підприємство "Авангард-Н",Україна</t>
  </si>
  <si>
    <t>31091208</t>
  </si>
  <si>
    <t>31091208,ТОВ «ІТ-ІНТЕГРАТОР»,Україна;2563416471,ФОП Бондаренко Андрій Анатолійович,Україна</t>
  </si>
  <si>
    <t>31220000-4 Елементи електричних схем</t>
  </si>
  <si>
    <t>31410000-3 Гальванічні елементи</t>
  </si>
  <si>
    <t>31725138</t>
  </si>
  <si>
    <t>3192008612</t>
  </si>
  <si>
    <t>34910000-9 Гужові чи ручні вози, інші транспортні засоби з немеханічним приводом, багажні вози та різні запасні частини</t>
  </si>
  <si>
    <t>35110000-8 Протипожежне, рятувальне та захисне обладнання</t>
  </si>
  <si>
    <t>3677612054</t>
  </si>
  <si>
    <t>37524618</t>
  </si>
  <si>
    <t>37533381</t>
  </si>
  <si>
    <t>38868227</t>
  </si>
  <si>
    <t>39710000-2 Електричні побутові прилади</t>
  </si>
  <si>
    <t>40927307</t>
  </si>
  <si>
    <t>42120000-6 Насоси та компресори</t>
  </si>
  <si>
    <t>42130000-9 Арматура трубопровідна: крани, вентилі, клапани та подібні пристрої</t>
  </si>
  <si>
    <t>42650000-7 Ручні інструменти пневматичні чи моторизовані</t>
  </si>
  <si>
    <t>42660000-0 Інструменти для паяння м’яким і твердим припоєм та для зварювання, машини та устаткування для поверхневої термообробки і гарячого напилювання</t>
  </si>
  <si>
    <t>42844144</t>
  </si>
  <si>
    <t>43830000-0 Електричні інструменти</t>
  </si>
  <si>
    <t>44110000-4 Конструкційні матеріали</t>
  </si>
  <si>
    <t>44160000-9 Магістралі, трубопроводи, труби, обсадні труби, тюбінги та супутні вироби</t>
  </si>
  <si>
    <t>44170000-2 Плити, листи, стрічки та фольга, пов’язані з конструкційними матеріалами</t>
  </si>
  <si>
    <t>44190000-8 Конструкційні матеріали різні</t>
  </si>
  <si>
    <t>44310000-6 Вироби з дроту</t>
  </si>
  <si>
    <t>44410000-7 Вироби для ванної кімнати та кухні</t>
  </si>
  <si>
    <t>44420000-0 Будівельні товари</t>
  </si>
  <si>
    <t>44510000-8 Знаряддя</t>
  </si>
  <si>
    <t>44520000-1 Замки, ключі та петлі</t>
  </si>
  <si>
    <t>44530000-4 Кріпильні деталі</t>
  </si>
  <si>
    <t>44620000-2 Радіатори і котли для систем центрального опалення та їх деталі</t>
  </si>
  <si>
    <t>44810000-1 Фарби</t>
  </si>
  <si>
    <t>44830000-7 Мастики, шпаклівки, замазки та розчинники</t>
  </si>
  <si>
    <t>45440077</t>
  </si>
  <si>
    <t>45453000-7 Капітальний ремонт і реставрація</t>
  </si>
  <si>
    <t>45510000-5 Прокат підіймальних кранів із оператором</t>
  </si>
  <si>
    <t>60180000-3 Прокат вантажних транспортних засобів із водієм для перевезення товарів</t>
  </si>
  <si>
    <t>71320000-7 Послуги з інженерного проектування</t>
  </si>
  <si>
    <t>71520000-9 Послуги з нагляду за виконанням будівельних робіт</t>
  </si>
  <si>
    <t>72250000-2 Послуги, пов’язані із системами та підтримкою</t>
  </si>
  <si>
    <t>72260000-5 Послуги, пов’язані з програмним забезпеченням</t>
  </si>
  <si>
    <t>72310000-1 Послуги з обробки даних</t>
  </si>
  <si>
    <t>79990000-0 Різні послуги, пов’язані з діловою сферою</t>
  </si>
  <si>
    <t>80420000-4 Послуги у сфері електронної освіти</t>
  </si>
  <si>
    <t>80510000-2 Послуги з професійної підготовки спеціалістів</t>
  </si>
  <si>
    <t>80520000-5 Навчальні засоби</t>
  </si>
  <si>
    <t>92120000-8 Послуги з розповсюдження кіно- та відеопродукції</t>
  </si>
  <si>
    <t>92620000-3 Послуги, пов’язані зі спортом</t>
  </si>
  <si>
    <t>98110000-7 Послуги підприємницьких, професійних та спеціалізованих організацій</t>
  </si>
  <si>
    <t>UA-2024-04-02-002896-a</t>
  </si>
  <si>
    <t>UA-2024-04-02-003064-a</t>
  </si>
  <si>
    <t>UA-2024-04-04-003245-a</t>
  </si>
  <si>
    <t>UA-2024-05-02-003862-a</t>
  </si>
  <si>
    <t>UA-2024-05-10-003174-a</t>
  </si>
  <si>
    <t>UA-2024-05-13-005606-a</t>
  </si>
  <si>
    <t>UA-2024-05-14-002099-a</t>
  </si>
  <si>
    <t>UA-2024-05-15-002277-a</t>
  </si>
  <si>
    <t>UA-2024-05-15-004057-a</t>
  </si>
  <si>
    <t>UA-2024-05-16-001909-a</t>
  </si>
  <si>
    <t>UA-2024-05-17-001093-a</t>
  </si>
  <si>
    <t>UA-2024-05-17-001215-a</t>
  </si>
  <si>
    <t>UA-2024-05-17-001443-a</t>
  </si>
  <si>
    <t>UA-2024-05-17-002961-a</t>
  </si>
  <si>
    <t>UA-2024-05-17-003669-a</t>
  </si>
  <si>
    <t>UA-2024-05-17-004108-a</t>
  </si>
  <si>
    <t>UA-2024-05-17-004468-a</t>
  </si>
  <si>
    <t>UA-2024-05-17-004781-a</t>
  </si>
  <si>
    <t>UA-2024-05-17-004881-a</t>
  </si>
  <si>
    <t>UA-2024-05-17-004977-a</t>
  </si>
  <si>
    <t>UA-2024-05-17-005106-a</t>
  </si>
  <si>
    <t>UA-2024-05-17-005164-a</t>
  </si>
  <si>
    <t>UA-2024-05-17-005223-a</t>
  </si>
  <si>
    <t>UA-2024-05-17-005295-a</t>
  </si>
  <si>
    <t>UA-2024-05-17-005375-a</t>
  </si>
  <si>
    <t>UA-2024-05-17-005433-a</t>
  </si>
  <si>
    <t>UA-2024-05-17-005488-a</t>
  </si>
  <si>
    <t>UA-2024-05-17-006446-a</t>
  </si>
  <si>
    <t>UA-2024-05-17-006537-a</t>
  </si>
  <si>
    <t>UA-2024-05-17-006675-a</t>
  </si>
  <si>
    <t>UA-2024-05-21-001746-a</t>
  </si>
  <si>
    <t>UA-2024-05-21-001872-a</t>
  </si>
  <si>
    <t>UA-2024-05-21-002109-a</t>
  </si>
  <si>
    <t>UA-2024-05-22-007715-a</t>
  </si>
  <si>
    <t>UA-2024-05-29-004790-a</t>
  </si>
  <si>
    <t>UA-2024-05-29-005022-a</t>
  </si>
  <si>
    <t>UA-2024-05-29-005607-a</t>
  </si>
  <si>
    <t>UA-2024-05-30-001423-a</t>
  </si>
  <si>
    <t>UA-2024-05-30-001819-a</t>
  </si>
  <si>
    <t>UA-2024-05-30-001923-a</t>
  </si>
  <si>
    <t>UA-2024-05-30-002043-a</t>
  </si>
  <si>
    <t>UA-2024-05-30-002107-a</t>
  </si>
  <si>
    <t>UA-2024-05-30-002542-a</t>
  </si>
  <si>
    <t>UA-2024-05-30-003199-a</t>
  </si>
  <si>
    <t>UA-2024-05-30-003835-a</t>
  </si>
  <si>
    <t>UA-2024-05-30-003998-a</t>
  </si>
  <si>
    <t>UA-2024-05-30-004094-a</t>
  </si>
  <si>
    <t>UA-2024-06-04-002005-a</t>
  </si>
  <si>
    <t>UA-2024-06-04-002154-a</t>
  </si>
  <si>
    <t>UA-2024-06-04-002231-a</t>
  </si>
  <si>
    <t>UA-2024-06-04-002371-a</t>
  </si>
  <si>
    <t>UA-2024-06-04-002430-a</t>
  </si>
  <si>
    <t>UA-2024-06-04-003011-a</t>
  </si>
  <si>
    <t>UA-2024-06-10-001332-a</t>
  </si>
  <si>
    <t>UA-2024-06-10-009879-a</t>
  </si>
  <si>
    <t>UA-2024-06-12-004060-a</t>
  </si>
  <si>
    <t>UA-2024-06-12-004348-a</t>
  </si>
  <si>
    <t>UA-2024-06-12-004648-a</t>
  </si>
  <si>
    <t>UA-2024-06-12-004758-a</t>
  </si>
  <si>
    <t>UA-2024-06-12-004872-a</t>
  </si>
  <si>
    <t>UA-2024-06-12-005065-a</t>
  </si>
  <si>
    <t>UA-2024-06-12-005260-a</t>
  </si>
  <si>
    <t>UA-2024-06-20-002356-a</t>
  </si>
  <si>
    <t>UA-2024-06-26-004546-a</t>
  </si>
  <si>
    <t>UA-2024-06-26-004767-a</t>
  </si>
  <si>
    <t>UAH</t>
  </si>
  <si>
    <t>report-feedback@zakupivli.pro</t>
  </si>
  <si>
    <t>ЄДРПОУ переможця</t>
  </si>
  <si>
    <t>Ідентифікатор закупівлі</t>
  </si>
  <si>
    <t>АКЦІОНЕРНЕ ТОВАРИСТВО "УКРПОШТА"</t>
  </si>
  <si>
    <t>Абразивний круг</t>
  </si>
  <si>
    <t>Батарейка</t>
  </si>
  <si>
    <t xml:space="preserve">Бур </t>
  </si>
  <si>
    <t>Бішофіт</t>
  </si>
  <si>
    <t>Валюта</t>
  </si>
  <si>
    <t>Виготовлення проектно-кошторисної документації по об'єкту: Капітальний ремонт підвальних приміщень з пристосуванням їх як найпростіше укриття в корпусі філологічного факультета СумДПУ імені А.С.Макаренка, м.Суми, вул Роменська, 87 (коригування)</t>
  </si>
  <si>
    <t>Всі учасники закупки</t>
  </si>
  <si>
    <t>Відкриті торги з особливостями</t>
  </si>
  <si>
    <t xml:space="preserve">Герметик                                      </t>
  </si>
  <si>
    <t>Громадська організація “Федерація хокею на траві України “</t>
  </si>
  <si>
    <t>Грунт</t>
  </si>
  <si>
    <t>ДЕРЖАВНЕ НЕКОМЕРЦІЙНЕ ПІДПРИЄМСТВО "ЦЕНТР ТЕСТУВАННЯ ПРОФЕСІЙНОЇ КОМПЕТЕНТНОСТІ ФАХІВЦІВ З ВИЩОЮ ОСВІТОЮ НАПРЯМІВ ПІДГОТОВКИ "МЕДИЦИНА" І "ФАРМАЦІЯ" ПРИ МІНІСТЕРСТВІ ОХОРОНИ ЗДОРОВ’Я УКРАЇНИ"</t>
  </si>
  <si>
    <t>ДЕРЖАВНЕ ПІДПРИЄМСТВО "ІНФОРЕСУРС"</t>
  </si>
  <si>
    <t>Дата закінчення процедури</t>
  </si>
  <si>
    <t>Дата проведення аукціону або розгляду</t>
  </si>
  <si>
    <t>Дата публікації закупівлі</t>
  </si>
  <si>
    <t>Диск відрізний,сітка абразивна,круг</t>
  </si>
  <si>
    <t xml:space="preserve">Документи про загальну середню освіту, що виготовляються на основі фотокомп’ютерних технологій </t>
  </si>
  <si>
    <t xml:space="preserve">Дріт </t>
  </si>
  <si>
    <t>Дюбель,саморіз,кріплення,кронштейн</t>
  </si>
  <si>
    <t>Електроди</t>
  </si>
  <si>
    <t>Закупівля без використання електронної системи</t>
  </si>
  <si>
    <t>Замок,петля,циліндр</t>
  </si>
  <si>
    <t>Звіт створено 3 липня в 11:55 з використанням http://zakupivli.pro</t>
  </si>
  <si>
    <t>КОМУНАЛЬНЕ ПІДПРИЄМСТВО "ЗЕЛЕНЕ БУДІВНИЦТВО" СУМСЬКОЇ МІСЬКОЇ РАДИ</t>
  </si>
  <si>
    <t>Капітальний ремонт кухонь гуртожитку №3 СумДПУ імені А.С.Макаренка за адресою: м.Суми вул.Роменська,91</t>
  </si>
  <si>
    <t xml:space="preserve">Капітальний ремонт кухонь гуртожитку №3 СумДПУ імені А.С.Макаренка за адресою: м.Суми вул.Роменська,91
</t>
  </si>
  <si>
    <t>Капітальний ремонт частини покрівлі спортивного комплексу СумДПУ імені А.С.Макаренка за адресою: м.Суми, вул Роменська,87:Капітальний ремонт частини покрівлі спортивного комплексу СумДПУ імені А.С.Макаренка за адресою: м.Суми, вул Роменська,87</t>
  </si>
  <si>
    <t>Класифікатор</t>
  </si>
  <si>
    <t xml:space="preserve">Книга «Звіт ректора Сумського державного педагогічного університету імені А.С.Макаренка, доктора педагогічних наук, професора Юрія ЛЯННОГО за 2023 рік» </t>
  </si>
  <si>
    <t xml:space="preserve">Колодка,подовжувач,провід </t>
  </si>
  <si>
    <t xml:space="preserve">Компакт,кран,гратка,килим,решітка,вставка </t>
  </si>
  <si>
    <t>Кран</t>
  </si>
  <si>
    <t>Круг відрізний</t>
  </si>
  <si>
    <t>Кількість запрошених постачальників</t>
  </si>
  <si>
    <t>Кількість одиниць</t>
  </si>
  <si>
    <t>Кількість учасників аукціону</t>
  </si>
  <si>
    <t xml:space="preserve">Лист,панель,малярна стрічка </t>
  </si>
  <si>
    <t xml:space="preserve">Маска зварювальна </t>
  </si>
  <si>
    <t>Масло</t>
  </si>
  <si>
    <t>Мотобур</t>
  </si>
  <si>
    <t xml:space="preserve">Муфта,коліно,труба,американка,футорка,ревізія,компенсатор,трійник,трап,перехід,частина змішувача,аератор,льон,шовний наповнювач </t>
  </si>
  <si>
    <t>НАЦІОНАЛЬНЕ АГЕНТСТВО ІЗ ЗАБЕЗПЕЧЕННЯ ЯКОСТІ ВИЩОЇ ОСВІТИ</t>
  </si>
  <si>
    <t xml:space="preserve">На підставі виготовленого сценарію узгодженого з Замовником, виготовити відеоролик тривалістю 90 (дев`яносто) секунд,озвучений українською мовою
</t>
  </si>
  <si>
    <t>Навчальний комплект "Домедична допомога при кровотечах"</t>
  </si>
  <si>
    <t>Навчання та перевірка знань правил безпечної експлуатації електроустановок споживачів</t>
  </si>
  <si>
    <t>Назва потенційного переможця (з найменшою ціною)</t>
  </si>
  <si>
    <t>Назва товару</t>
  </si>
  <si>
    <t>Напівавтомат зварювальний</t>
  </si>
  <si>
    <t>Насос</t>
  </si>
  <si>
    <t>Немарковані конверти</t>
  </si>
  <si>
    <t>Номер договору</t>
  </si>
  <si>
    <t xml:space="preserve">Ноутбук, Робоча станція:Ноутбук, Робоча станція </t>
  </si>
  <si>
    <t xml:space="preserve">Обігрівач </t>
  </si>
  <si>
    <t xml:space="preserve">Олива,розморожувач </t>
  </si>
  <si>
    <t>Організація участі команди Сумського державного педагогічного університету імені А.С.Макаренка в EuroHockey Club Challenge I з хокею на траві серед жіночих команд, 17-20 травня 2024 року, Відень, Австрія</t>
  </si>
  <si>
    <t>Організація участі команди Сумського державного педагогічного університету імені А.С.Макаренка в Чемпіонаті України з хокею на траві серед жіночих команд Вищої ліги сезону 2023/2024 р.р.</t>
  </si>
  <si>
    <t>Очікувана вартість, грн</t>
  </si>
  <si>
    <t>Очікувана вартість, одиниця.</t>
  </si>
  <si>
    <t>ПРИВАТНЕ ВИРОБНИЧО-КОМЕРЦІЙНЕ ПІДПРИЄМСТВО "АВАНГАРД- Н"</t>
  </si>
  <si>
    <t>ПРИВАТНЕ ПІДПРИЄМСТВО "ПОЛІТЕК-СОФТ"</t>
  </si>
  <si>
    <t>ПРИХОЖАЙ НАТАЛІЯ ВОЛОДИМИРІВНА</t>
  </si>
  <si>
    <t xml:space="preserve">Плоскогубці,набір викруток,свердло,валик,ручка,набір полотен,пензель,набір інструменту,набір ключів,молоток,зйомник,довгогубці,ківш, підвіс,ножиці,набір кільць,біта,пилка,мінівалик,шпатель,кельма </t>
  </si>
  <si>
    <t>Плівка стабілізована</t>
  </si>
  <si>
    <t>Посилання на тендер</t>
  </si>
  <si>
    <t>Послуги Трактора (буріння лунок)</t>
  </si>
  <si>
    <t>Послуги бетононасосу з доставкою до об`єкта</t>
  </si>
  <si>
    <t>Послуги з акредитації освітньої програми за кодом ДК 021:2015 «Єдиний закупівельний словник»-98110000-7 Послуги підприємницьких, професійних та спеціалізованих організацій: Спеціальність 025 Музичне мистецтво Рівень вищої освіти Третій (освітньо-науковий) Ідентифікатор освітньої програми у ЄДЕБО та її назва: 51182 Музичне мистецтво</t>
  </si>
  <si>
    <t>Послуги з постачання програмного забезпечення</t>
  </si>
  <si>
    <t>Послуги з проведення аналізу та перевірки документів поданих для виготовлення дублікатів документів про загальну середню освіту, що виготовляються на основі фотокомп’ютерних технологій</t>
  </si>
  <si>
    <t>Послуги з розроблення, підготовки, проведення, обробки результатів тестових компонентів єдиного державного кваліфікаційного іспиту</t>
  </si>
  <si>
    <t>Послуги з технічної інвентаризації</t>
  </si>
  <si>
    <t>Приватне виробничо-комерційне підприємство "Авангард-Н"</t>
  </si>
  <si>
    <t>Причина скасування закупівлі</t>
  </si>
  <si>
    <t>Програмне забезпечення - комп`ютерні програми пакету "Деканат"</t>
  </si>
  <si>
    <t>Пропозиція потенційного переможця (з найменшою ціною) грн</t>
  </si>
  <si>
    <t>Пропозиція потенційного переможця (з найменшою ціною) за одиницю грн</t>
  </si>
  <si>
    <t>Протипожежне, рятувальне та захисне обладнання</t>
  </si>
  <si>
    <t>Профорієнтаційні буклети</t>
  </si>
  <si>
    <t xml:space="preserve">Профіль,плитка </t>
  </si>
  <si>
    <t>Радіатор</t>
  </si>
  <si>
    <t>Розробка проектної документації по об'єкту: "Капітальний ремонт частини покрівлі спортивного комплексу СумДПУ імені А.С.Макаренка за адресою: м.Суми, вул Роменська,87"</t>
  </si>
  <si>
    <t>Розробка проектної документації по об`єкту: "Капітальний ремонт кухонь гуртожитку №3 СумДПУ імені А.С.Макаренка за адресою: м.Суми вул.Роменська,91"</t>
  </si>
  <si>
    <t>Розчин бетонний</t>
  </si>
  <si>
    <t>СПД ФОП Красуля Богдан Олегович</t>
  </si>
  <si>
    <t>Саморіз, дюбель, шпилька, трос, кріплення, шуруп, кут, рейка</t>
  </si>
  <si>
    <t>Склострічка,піна-клей</t>
  </si>
  <si>
    <t>Смуга</t>
  </si>
  <si>
    <t>Спортивний одяг комплекти форми для хокею на траві</t>
  </si>
  <si>
    <t>Статус</t>
  </si>
  <si>
    <t>Статус договору</t>
  </si>
  <si>
    <t>Сума зниження грн</t>
  </si>
  <si>
    <t>ТОВ «ІТ-ІНТЕГРАТОР»</t>
  </si>
  <si>
    <t>ТОВ “Еліз Лабс”</t>
  </si>
  <si>
    <t>ТОВАРИСТВО З ОБМЕЖЕНОЮ ВІДПОВІДАЛЬНІСТЮ "АРТЕМОН"</t>
  </si>
  <si>
    <t>ТОВАРИСТВО З ОБМЕЖЕНОЮ ВІДПОВІДАЛЬНІСТЮ "МОНОЛІТ-С"</t>
  </si>
  <si>
    <t>ТОВАРИСТВО З ОБМЕЖЕНОЮ ВІДПОВІДАЛЬНІСТЮ "НАВЧАЛЬНО - ВИРОБНИЧИЙ ЦЕНТР "ПЛАНЕТА ЗНАНЬ"</t>
  </si>
  <si>
    <t xml:space="preserve">Тачка будівельна </t>
  </si>
  <si>
    <t>Технічний нагляд по об`єкту:Капітальний ремонт кухонь гуртожитку №3 СумДПУ імені А.С.Макаренка за адресою: м.Суми вул.Роменська,91</t>
  </si>
  <si>
    <t>Тип процедури</t>
  </si>
  <si>
    <t>Труба,кутик,прокат сталевий</t>
  </si>
  <si>
    <t>Труба,трійник,коліно,муфта,з`єднання,комплект футорок</t>
  </si>
  <si>
    <t>Укладення договору до</t>
  </si>
  <si>
    <t>Укладення договору з</t>
  </si>
  <si>
    <t>ФОП БЕРЕЗІН СЕРГІЙ ВІКТОРОВИЧ</t>
  </si>
  <si>
    <t>ФОП Бєляков Павло Миколайович</t>
  </si>
  <si>
    <t>ФОП КСЕНЖЕНКО ТЕТЯНА АНАТОЛІЇВНА</t>
  </si>
  <si>
    <t>ФОП Кузьменко Олександр Юрійович</t>
  </si>
  <si>
    <t>ФОП МАСЛОВ ІГОР ЄВГЕНІЙОВИЧ</t>
  </si>
  <si>
    <t>ФОП МИХАЙЛЕНКО ЮРІЙ МИКОЛАЙОВИЧ</t>
  </si>
  <si>
    <t>ФОП НЕЛІН ВАЛЕРІЙ ВАСИЛЬОВИЧ</t>
  </si>
  <si>
    <t>ФОП ПРИХОЖАЙ НАТАЛІЯ ВОЛОДИМИРІВНА</t>
  </si>
  <si>
    <t>ФОП ПРИХОЖАЙ ОЛЕГ ЛЕОНІДОВИЧ</t>
  </si>
  <si>
    <t>ФОП СЕМИЧ ВІКТОР АНАНІЙОВИЧ</t>
  </si>
  <si>
    <t>ФОП СИДОРУК ІВАН АДАМОВИЧ</t>
  </si>
  <si>
    <t>ФОП ЦЬОМА СЕРГІЙ ПЕТРОВИЧ</t>
  </si>
  <si>
    <t>Фактична сума договору</t>
  </si>
  <si>
    <t>Фактичний переможець</t>
  </si>
  <si>
    <t xml:space="preserve">Фарба,емаль,лак,барвник,грунтівка </t>
  </si>
  <si>
    <t>Шліфмашина, перфоратор</t>
  </si>
  <si>
    <t>Штукатурка декоративна, коліровка</t>
  </si>
  <si>
    <t>Якщо ви маєте пропозицію чи побажання щодо покращення цього звіту, напишіть нам, будь ласка:</t>
  </si>
  <si>
    <t>активний</t>
  </si>
  <si>
    <t>завершено</t>
  </si>
  <si>
    <t>закритий</t>
  </si>
  <si>
    <t>кілька позицій</t>
  </si>
  <si>
    <t>очікує підпису</t>
  </si>
  <si>
    <t>пропозиції розглянуті</t>
  </si>
  <si>
    <t>№</t>
  </si>
  <si>
    <t>№ 114</t>
  </si>
  <si>
    <t>№ 153</t>
  </si>
  <si>
    <t>№ 158</t>
  </si>
  <si>
    <t>№ 159</t>
  </si>
  <si>
    <t>№ 161</t>
  </si>
  <si>
    <t xml:space="preserve">№ 162 </t>
  </si>
  <si>
    <t>№ 163</t>
  </si>
  <si>
    <t xml:space="preserve">№ 19 </t>
  </si>
  <si>
    <t>№ 2203</t>
  </si>
  <si>
    <t>№ 227</t>
  </si>
  <si>
    <t>№ 253</t>
  </si>
  <si>
    <t>№ 273</t>
  </si>
  <si>
    <t>№ 275</t>
  </si>
  <si>
    <t>№ 276</t>
  </si>
  <si>
    <t>№ 293</t>
  </si>
  <si>
    <t xml:space="preserve">№ 293 </t>
  </si>
  <si>
    <t xml:space="preserve">№ 45 </t>
  </si>
  <si>
    <t>№ 537/У</t>
  </si>
  <si>
    <t>№ 55</t>
  </si>
  <si>
    <t>№ 6</t>
  </si>
  <si>
    <t>№ 60/420/Є</t>
  </si>
  <si>
    <t>№ 835</t>
  </si>
  <si>
    <t>№ А-24-0204</t>
  </si>
  <si>
    <t>№104</t>
  </si>
  <si>
    <t>№155</t>
  </si>
  <si>
    <t>№16</t>
  </si>
  <si>
    <t>№1806</t>
  </si>
  <si>
    <t>№201</t>
  </si>
  <si>
    <t>№217</t>
  </si>
</sst>
</file>

<file path=xl/styles.xml><?xml version="1.0" encoding="utf-8"?>
<styleSheet xmlns="http://schemas.openxmlformats.org/spreadsheetml/2006/main">
  <numFmts count="2">
    <numFmt numFmtId="165" formatCode="yyyy-mm-dd"/>
    <numFmt numFmtId="166" formatCode="dd.mm.yyyy"/>
  </numFmts>
  <fonts count="4">
    <font>
      <sz val="11"/>
      <color theme="1"/>
      <name val="Calibri"/>
      <family val="2"/>
      <scheme val="minor"/>
    </font>
    <font>
      <sz val="10.0"/>
      <color rgb="00000000"/>
      <name val="Calibri"/>
      <family val="2"/>
    </font>
    <font>
      <sz val="10.0"/>
      <color rgb="0000FF"/>
      <name val="Calibri"/>
      <family val="2"/>
    </font>
    <font>
      <sz val="10.0"/>
      <color rgb="FFFFFF"/>
      <name val="Calibri"/>
      <family val="2"/>
      <b/>
    </font>
  </fonts>
  <fills count="3">
    <fill>
      <patternFill patternType="none"/>
    </fill>
    <fill>
      <patternFill patternType="gray125"/>
    </fill>
    <fill>
      <patternFill patternType="solid">
        <fgColor rgb="008000"/>
      </patternFill>
    </fill>
  </fills>
  <borders count="2">
    <border>
      <left/>
      <right/>
      <top/>
      <bottom/>
      <diagonal/>
    </border>
    <border>
      <left style="medium">
        <color rgb="FFFFFF"/>
      </left>
      <right style="medium">
        <color rgb="FFFFFF"/>
      </right>
      <top style="medium">
        <color rgb="FFFFFF"/>
      </top>
      <bottom style="medium">
        <color rgb="FFFFFF"/>
      </bottom>
      <diagonal/>
    </border>
  </borders>
  <cellStyleXfs count="1">
    <xf numFmtId="0" fontId="0" fillId="0" borderId="0"/>
  </cellStyleXfs>
  <cellXfs count="11">
    <xf numFmtId="0" fontId="0" fillId="0" xfId="0" borderId="0"/>
    <xf numFmtId="0" fontId="1" fillId="0" xfId="0" borderId="0" applyFont="1"/>
    <xf numFmtId="0" fontId="2" fillId="0" xfId="0" borderId="0" applyFont="1"/>
    <xf numFmtId="0" fontId="3" fillId="2" xfId="0" borderId="1" applyFont="1" applyBorder="1" applyFill="1" applyAlignment="1">
      <alignment horizontal="center" wrapText="1"/>
    </xf>
    <xf numFmtId="1" fontId="1" fillId="0" xfId="0" borderId="0" applyFont="1" applyNumberFormat="1"/>
    <xf numFmtId="0" fontId="1" fillId="0" xfId="0" borderId="0" applyFont="1" applyAlignment="1">
      <alignment wrapText="1"/>
    </xf>
    <xf numFmtId="165" fontId="0" fillId="0" xfId="0" borderId="0" applyNumberFormat="1"/>
    <xf numFmtId="166" fontId="1" fillId="0" xfId="0" borderId="0" applyFont="1" applyNumberFormat="1"/>
    <xf numFmtId="4" fontId="1" fillId="0" xfId="0" borderId="0" applyFont="1" applyNumberFormat="1"/>
    <xf numFmtId="0" fontId="2" fillId="0" xfId="0" borderId="0" applyFon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ns0:Relationships xmlns:ns0="http://schemas.openxmlformats.org/package/2006/relationships">
  <ns0:Relationship Id="rId1" Target="worksheets/sheet1.xml" Type="http://schemas.openxmlformats.org/officeDocument/2006/relationships/worksheet"/>
  <ns0:Relationship Id="rId2" Target="sharedStrings.xml" Type="http://schemas.openxmlformats.org/officeDocument/2006/relationships/sharedStrings"/>
  <ns0:Relationship Id="rId3" Target="styles.xml" Type="http://schemas.openxmlformats.org/officeDocument/2006/relationships/styles"/>
  <ns0:Relationship Id="rId4" Target="theme/theme1.xml" Type="http://schemas.openxmlformats.org/officeDocument/2006/relationships/theme"/>
</ns0: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ns0:Relationships xmlns:ns0="http://schemas.openxmlformats.org/package/2006/relationships">
  <ns0:Relationship Id="rId1" Type="http://schemas.openxmlformats.org/officeDocument/2006/relationships/hyperlink" Target="mailto:report-feedback@zakupivli.pro" TargetMode="External"/>
  <ns0:Relationship Id="rId2" Type="http://schemas.openxmlformats.org/officeDocument/2006/relationships/hyperlink" Target="https://my.zakupivli.pro/remote/dispatcher/state_purchase_lot_view/1306861" TargetMode="External"/>
  <ns0:Relationship Id="rId3" Type="http://schemas.openxmlformats.org/officeDocument/2006/relationships/hyperlink" Target="https://my.zakupivli.pro/remote/dispatcher/state_purchase_view/50152809" TargetMode="External"/>
  <ns0:Relationship Id="rId4" Type="http://schemas.openxmlformats.org/officeDocument/2006/relationships/hyperlink" Target="https://my.zakupivli.pro/remote/dispatcher/state_purchase_view/50153244" TargetMode="External"/>
  <ns0:Relationship Id="rId5" Type="http://schemas.openxmlformats.org/officeDocument/2006/relationships/hyperlink" Target="https://my.zakupivli.pro/remote/dispatcher/state_purchase_view/50211136" TargetMode="External"/>
  <ns0:Relationship Id="rId6" Type="http://schemas.openxmlformats.org/officeDocument/2006/relationships/hyperlink" Target="https://my.zakupivli.pro/remote/dispatcher/state_purchase_view/50790050" TargetMode="External"/>
  <ns0:Relationship Id="rId7" Type="http://schemas.openxmlformats.org/officeDocument/2006/relationships/hyperlink" Target="https://my.zakupivli.pro/remote/dispatcher/state_purchase_view/50930637" TargetMode="External"/>
  <ns0:Relationship Id="rId8" Type="http://schemas.openxmlformats.org/officeDocument/2006/relationships/hyperlink" Target="https://my.zakupivli.pro/remote/dispatcher/state_purchase_view/50962707" TargetMode="External"/>
  <ns0:Relationship Id="rId9" Type="http://schemas.openxmlformats.org/officeDocument/2006/relationships/hyperlink" Target="https://my.zakupivli.pro/remote/dispatcher/state_purchase_view/50980656" TargetMode="External"/>
  <ns0:Relationship Id="rId10" Type="http://schemas.openxmlformats.org/officeDocument/2006/relationships/hyperlink" Target="https://my.zakupivli.pro/remote/dispatcher/state_purchase_view/51009988" TargetMode="External"/>
  <ns0:Relationship Id="rId11" Type="http://schemas.openxmlformats.org/officeDocument/2006/relationships/hyperlink" Target="https://my.zakupivli.pro/remote/dispatcher/state_purchase_view/51014040" TargetMode="External"/>
  <ns0:Relationship Id="rId12" Type="http://schemas.openxmlformats.org/officeDocument/2006/relationships/hyperlink" Target="https://my.zakupivli.pro/remote/dispatcher/state_purchase_view/51038994" TargetMode="External"/>
  <ns0:Relationship Id="rId13" Type="http://schemas.openxmlformats.org/officeDocument/2006/relationships/hyperlink" Target="https://my.zakupivli.pro/remote/dispatcher/state_purchase_view/51065051" TargetMode="External"/>
  <ns0:Relationship Id="rId14" Type="http://schemas.openxmlformats.org/officeDocument/2006/relationships/hyperlink" Target="https://my.zakupivli.pro/remote/dispatcher/state_purchase_view/51065243" TargetMode="External"/>
  <ns0:Relationship Id="rId15" Type="http://schemas.openxmlformats.org/officeDocument/2006/relationships/hyperlink" Target="https://my.zakupivli.pro/remote/dispatcher/state_purchase_view/51065917" TargetMode="External"/>
  <ns0:Relationship Id="rId16" Type="http://schemas.openxmlformats.org/officeDocument/2006/relationships/hyperlink" Target="https://my.zakupivli.pro/remote/dispatcher/state_purchase_view/51069048" TargetMode="External"/>
  <ns0:Relationship Id="rId17" Type="http://schemas.openxmlformats.org/officeDocument/2006/relationships/hyperlink" Target="https://my.zakupivli.pro/remote/dispatcher/state_purchase_view/51070686" TargetMode="External"/>
  <ns0:Relationship Id="rId18" Type="http://schemas.openxmlformats.org/officeDocument/2006/relationships/hyperlink" Target="https://my.zakupivli.pro/remote/dispatcher/state_purchase_view/51071598" TargetMode="External"/>
  <ns0:Relationship Id="rId19" Type="http://schemas.openxmlformats.org/officeDocument/2006/relationships/hyperlink" Target="https://my.zakupivli.pro/remote/dispatcher/state_purchase_view/51072487" TargetMode="External"/>
  <ns0:Relationship Id="rId20" Type="http://schemas.openxmlformats.org/officeDocument/2006/relationships/hyperlink" Target="https://my.zakupivli.pro/remote/dispatcher/state_purchase_view/51073119" TargetMode="External"/>
  <ns0:Relationship Id="rId21" Type="http://schemas.openxmlformats.org/officeDocument/2006/relationships/hyperlink" Target="https://my.zakupivli.pro/remote/dispatcher/state_purchase_view/51073451" TargetMode="External"/>
  <ns0:Relationship Id="rId22" Type="http://schemas.openxmlformats.org/officeDocument/2006/relationships/hyperlink" Target="https://my.zakupivli.pro/remote/dispatcher/state_purchase_view/51073602" TargetMode="External"/>
  <ns0:Relationship Id="rId23" Type="http://schemas.openxmlformats.org/officeDocument/2006/relationships/hyperlink" Target="https://my.zakupivli.pro/remote/dispatcher/state_purchase_view/51073810" TargetMode="External"/>
  <ns0:Relationship Id="rId24" Type="http://schemas.openxmlformats.org/officeDocument/2006/relationships/hyperlink" Target="https://my.zakupivli.pro/remote/dispatcher/state_purchase_view/51074052" TargetMode="External"/>
  <ns0:Relationship Id="rId25" Type="http://schemas.openxmlformats.org/officeDocument/2006/relationships/hyperlink" Target="https://my.zakupivli.pro/remote/dispatcher/state_purchase_view/51074179" TargetMode="External"/>
  <ns0:Relationship Id="rId26" Type="http://schemas.openxmlformats.org/officeDocument/2006/relationships/hyperlink" Target="https://my.zakupivli.pro/remote/dispatcher/state_purchase_view/51074263" TargetMode="External"/>
  <ns0:Relationship Id="rId27" Type="http://schemas.openxmlformats.org/officeDocument/2006/relationships/hyperlink" Target="https://my.zakupivli.pro/remote/dispatcher/state_purchase_view/51074524" TargetMode="External"/>
  <ns0:Relationship Id="rId28" Type="http://schemas.openxmlformats.org/officeDocument/2006/relationships/hyperlink" Target="https://my.zakupivli.pro/remote/dispatcher/state_purchase_view/51074636" TargetMode="External"/>
  <ns0:Relationship Id="rId29" Type="http://schemas.openxmlformats.org/officeDocument/2006/relationships/hyperlink" Target="https://my.zakupivli.pro/remote/dispatcher/state_purchase_view/51074702" TargetMode="External"/>
  <ns0:Relationship Id="rId30" Type="http://schemas.openxmlformats.org/officeDocument/2006/relationships/hyperlink" Target="https://my.zakupivli.pro/remote/dispatcher/state_purchase_view/51076960" TargetMode="External"/>
  <ns0:Relationship Id="rId31" Type="http://schemas.openxmlformats.org/officeDocument/2006/relationships/hyperlink" Target="https://my.zakupivli.pro/remote/dispatcher/state_purchase_view/51077155" TargetMode="External"/>
  <ns0:Relationship Id="rId32" Type="http://schemas.openxmlformats.org/officeDocument/2006/relationships/hyperlink" Target="https://my.zakupivli.pro/remote/dispatcher/state_purchase_view/51077380" TargetMode="External"/>
  <ns0:Relationship Id="rId33" Type="http://schemas.openxmlformats.org/officeDocument/2006/relationships/hyperlink" Target="https://my.zakupivli.pro/remote/dispatcher/state_purchase_view/51123255" TargetMode="External"/>
  <ns0:Relationship Id="rId34" Type="http://schemas.openxmlformats.org/officeDocument/2006/relationships/hyperlink" Target="https://my.zakupivli.pro/remote/dispatcher/state_purchase_view/51123456" TargetMode="External"/>
  <ns0:Relationship Id="rId35" Type="http://schemas.openxmlformats.org/officeDocument/2006/relationships/hyperlink" Target="https://my.zakupivli.pro/remote/dispatcher/state_purchase_view/51124049" TargetMode="External"/>
  <ns0:Relationship Id="rId36" Type="http://schemas.openxmlformats.org/officeDocument/2006/relationships/hyperlink" Target="https://my.zakupivli.pro/remote/dispatcher/state_purchase_view/51166905" TargetMode="External"/>
  <ns0:Relationship Id="rId37" Type="http://schemas.openxmlformats.org/officeDocument/2006/relationships/hyperlink" Target="https://my.zakupivli.pro/remote/dispatcher/state_purchase_view/51306315" TargetMode="External"/>
  <ns0:Relationship Id="rId38" Type="http://schemas.openxmlformats.org/officeDocument/2006/relationships/hyperlink" Target="https://my.zakupivli.pro/remote/dispatcher/state_purchase_view/51306777" TargetMode="External"/>
  <ns0:Relationship Id="rId39" Type="http://schemas.openxmlformats.org/officeDocument/2006/relationships/hyperlink" Target="https://my.zakupivli.pro/remote/dispatcher/state_purchase_view/51308005" TargetMode="External"/>
  <ns0:Relationship Id="rId40" Type="http://schemas.openxmlformats.org/officeDocument/2006/relationships/hyperlink" Target="https://my.zakupivli.pro/remote/dispatcher/state_purchase_view/51325398" TargetMode="External"/>
  <ns0:Relationship Id="rId41" Type="http://schemas.openxmlformats.org/officeDocument/2006/relationships/hyperlink" Target="https://my.zakupivli.pro/remote/dispatcher/state_purchase_view/51326341" TargetMode="External"/>
  <ns0:Relationship Id="rId42" Type="http://schemas.openxmlformats.org/officeDocument/2006/relationships/hyperlink" Target="https://my.zakupivli.pro/remote/dispatcher/state_purchase_view/51326564" TargetMode="External"/>
  <ns0:Relationship Id="rId43" Type="http://schemas.openxmlformats.org/officeDocument/2006/relationships/hyperlink" Target="https://my.zakupivli.pro/remote/dispatcher/state_purchase_view/51326755" TargetMode="External"/>
  <ns0:Relationship Id="rId44" Type="http://schemas.openxmlformats.org/officeDocument/2006/relationships/hyperlink" Target="https://my.zakupivli.pro/remote/dispatcher/state_purchase_view/51326978" TargetMode="External"/>
  <ns0:Relationship Id="rId45" Type="http://schemas.openxmlformats.org/officeDocument/2006/relationships/hyperlink" Target="https://my.zakupivli.pro/remote/dispatcher/state_purchase_view/51327832" TargetMode="External"/>
  <ns0:Relationship Id="rId46" Type="http://schemas.openxmlformats.org/officeDocument/2006/relationships/hyperlink" Target="https://my.zakupivli.pro/remote/dispatcher/state_purchase_view/51329276" TargetMode="External"/>
  <ns0:Relationship Id="rId47" Type="http://schemas.openxmlformats.org/officeDocument/2006/relationships/hyperlink" Target="https://my.zakupivli.pro/remote/dispatcher/state_purchase_view/51330699" TargetMode="External"/>
  <ns0:Relationship Id="rId48" Type="http://schemas.openxmlformats.org/officeDocument/2006/relationships/hyperlink" Target="https://my.zakupivli.pro/remote/dispatcher/state_purchase_view/51330963" TargetMode="External"/>
  <ns0:Relationship Id="rId49" Type="http://schemas.openxmlformats.org/officeDocument/2006/relationships/hyperlink" Target="https://my.zakupivli.pro/remote/dispatcher/state_purchase_view/51331263" TargetMode="External"/>
  <ns0:Relationship Id="rId50" Type="http://schemas.openxmlformats.org/officeDocument/2006/relationships/hyperlink" Target="https://my.zakupivli.pro/remote/dispatcher/state_purchase_view/51398035" TargetMode="External"/>
  <ns0:Relationship Id="rId51" Type="http://schemas.openxmlformats.org/officeDocument/2006/relationships/hyperlink" Target="https://my.zakupivli.pro/remote/dispatcher/state_purchase_view/51398454" TargetMode="External"/>
  <ns0:Relationship Id="rId52" Type="http://schemas.openxmlformats.org/officeDocument/2006/relationships/hyperlink" Target="https://my.zakupivli.pro/remote/dispatcher/state_purchase_view/51398700" TargetMode="External"/>
  <ns0:Relationship Id="rId53" Type="http://schemas.openxmlformats.org/officeDocument/2006/relationships/hyperlink" Target="https://my.zakupivli.pro/remote/dispatcher/state_purchase_view/51398859" TargetMode="External"/>
  <ns0:Relationship Id="rId54" Type="http://schemas.openxmlformats.org/officeDocument/2006/relationships/hyperlink" Target="https://my.zakupivli.pro/remote/dispatcher/state_purchase_view/51399034" TargetMode="External"/>
  <ns0:Relationship Id="rId55" Type="http://schemas.openxmlformats.org/officeDocument/2006/relationships/hyperlink" Target="https://my.zakupivli.pro/remote/dispatcher/state_purchase_view/51400359" TargetMode="External"/>
  <ns0:Relationship Id="rId56" Type="http://schemas.openxmlformats.org/officeDocument/2006/relationships/hyperlink" Target="https://my.zakupivli.pro/remote/dispatcher/state_purchase_view/51510421" TargetMode="External"/>
  <ns0:Relationship Id="rId57" Type="http://schemas.openxmlformats.org/officeDocument/2006/relationships/hyperlink" Target="https://my.zakupivli.pro/remote/dispatcher/state_purchase_view/51575998" TargetMode="External"/>
  <ns0:Relationship Id="rId58" Type="http://schemas.openxmlformats.org/officeDocument/2006/relationships/hyperlink" Target="https://my.zakupivli.pro/remote/dispatcher/state_purchase_view/51576973" TargetMode="External"/>
  <ns0:Relationship Id="rId59" Type="http://schemas.openxmlformats.org/officeDocument/2006/relationships/hyperlink" Target="https://my.zakupivli.pro/remote/dispatcher/state_purchase_view/51577468" TargetMode="External"/>
  <ns0:Relationship Id="rId60" Type="http://schemas.openxmlformats.org/officeDocument/2006/relationships/hyperlink" Target="https://my.zakupivli.pro/remote/dispatcher/state_purchase_view/51577851" TargetMode="External"/>
  <ns0:Relationship Id="rId61" Type="http://schemas.openxmlformats.org/officeDocument/2006/relationships/hyperlink" Target="https://my.zakupivli.pro/remote/dispatcher/state_purchase_view/51578041" TargetMode="External"/>
  <ns0:Relationship Id="rId62" Type="http://schemas.openxmlformats.org/officeDocument/2006/relationships/hyperlink" Target="https://my.zakupivli.pro/remote/dispatcher/state_purchase_view/51578532" TargetMode="External"/>
  <ns0:Relationship Id="rId63" Type="http://schemas.openxmlformats.org/officeDocument/2006/relationships/hyperlink" Target="https://my.zakupivli.pro/remote/dispatcher/state_purchase_view/51578880" TargetMode="External"/>
  <ns0:Relationship Id="rId64" Type="http://schemas.openxmlformats.org/officeDocument/2006/relationships/hyperlink" Target="https://my.zakupivli.pro/remote/dispatcher/state_purchase_view/51852056" TargetMode="External"/>
  <ns0:Relationship Id="rId65" Type="http://schemas.openxmlformats.org/officeDocument/2006/relationships/hyperlink" Target="https://my.zakupivli.pro/remote/dispatcher/state_purchase_view/51852557" TargetMode="External"/>
  <ns0:Relationship Id="rId66" Type="http://schemas.openxmlformats.org/officeDocument/2006/relationships/hyperlink" Target="https://my.zakupivli.pro/remote/dispatcher/state_purchase_lot_view/1316513" TargetMode="External"/>
</ns0:Relationships>
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1" summaryRight="1"/>
  </sheetPr>
  <dimension ref="A1:AD70"/>
  <sheetViews>
    <sheetView workbookViewId="0">
      <pane ySplit="4" topLeftCell="A5" activePane="bottomLeft" state="frozen"/>
      <selection pane="bottomLeft" activeCell="A1" sqref="A1"/>
    </sheetView>
  </sheetViews>
  <sheetFormatPr defaultRowHeight="15" baseColWidth="10"/>
  <cols>
    <col width="10" min="1" max="1"/>
    <col width="25" min="2" max="2"/>
    <col width="45" min="3" max="3"/>
    <col width="45" min="4" max="4"/>
    <col width="45" min="5" max="5"/>
    <col width="20" min="6" max="6"/>
    <col width="20" min="7" max="7"/>
    <col width="20" min="8" max="8"/>
    <col width="10" min="9" max="9"/>
    <col width="10" min="10" max="10"/>
    <col width="25" min="11" max="11"/>
    <col width="25" min="12" max="12"/>
    <col width="25" min="13" max="13"/>
    <col width="25" min="14" max="14"/>
    <col width="45" min="15" max="15"/>
    <col width="25" min="16" max="16"/>
    <col width="15" min="17" max="17"/>
    <col width="45" min="18" max="18"/>
    <col width="20" min="19" max="19"/>
    <col width="30" min="20" max="20"/>
    <col width="20" min="21" max="21"/>
    <col width="20" min="22" max="22"/>
    <col width="20" min="23" max="23"/>
    <col width="20" min="24" max="24"/>
    <col width="25" min="25" max="25"/>
    <col width="10" min="26" max="26"/>
    <col width="20" min="27" max="27"/>
    <col width="20" min="28" max="28"/>
    <col width="20" min="29" max="29"/>
    <col width="50" min="30" max="30"/>
  </cols>
  <sheetData>
    <row r="1" spans="1:30">
      <c r="A1" t="s" s="1">
        <v>275</v>
      </c>
    </row>
    <row r="2" spans="1:30">
      <c r="A2" t="s" s="2">
        <v>150</v>
      </c>
    </row>
    <row r="4" spans="1:30">
      <c r="A4" t="s" s="3">
        <v>282</v>
      </c>
      <c r="B4" t="s" s="3">
        <v>152</v>
      </c>
      <c r="C4" t="s" s="3">
        <v>201</v>
      </c>
      <c r="D4" t="s" s="3">
        <v>182</v>
      </c>
      <c r="E4" t="s" s="3">
        <v>253</v>
      </c>
      <c r="F4" t="s" s="3">
        <v>169</v>
      </c>
      <c r="G4" t="s" s="3">
        <v>168</v>
      </c>
      <c r="H4" t="s" s="3">
        <v>167</v>
      </c>
      <c r="I4" t="s" s="3">
        <v>190</v>
      </c>
      <c r="J4" t="s" s="3">
        <v>189</v>
      </c>
      <c r="K4" t="s" s="3">
        <v>211</v>
      </c>
      <c r="L4" t="s" s="3">
        <v>212</v>
      </c>
      <c r="M4" t="s" s="3">
        <v>229</v>
      </c>
      <c r="N4" t="s" s="3">
        <v>230</v>
      </c>
      <c r="O4" t="s" s="3">
        <v>200</v>
      </c>
      <c r="P4" t="s" s="3">
        <v>245</v>
      </c>
      <c r="Q4" t="s" s="3">
        <v>6</v>
      </c>
      <c r="R4" t="s" s="3">
        <v>271</v>
      </c>
      <c r="S4" t="s" s="3">
        <v>151</v>
      </c>
      <c r="T4" t="s" s="3">
        <v>218</v>
      </c>
      <c r="U4" t="s" s="3">
        <v>243</v>
      </c>
      <c r="V4" t="s" s="3">
        <v>188</v>
      </c>
      <c r="W4" t="s" s="3">
        <v>227</v>
      </c>
      <c r="X4" t="s" s="3">
        <v>205</v>
      </c>
      <c r="Y4" t="s" s="3">
        <v>270</v>
      </c>
      <c r="Z4" t="s" s="3">
        <v>158</v>
      </c>
      <c r="AA4" t="s" s="3">
        <v>244</v>
      </c>
      <c r="AB4" t="s" s="3">
        <v>257</v>
      </c>
      <c r="AC4" t="s" s="3">
        <v>256</v>
      </c>
      <c r="AD4" t="s" s="3">
        <v>160</v>
      </c>
    </row>
    <row r="5" spans="1:30">
      <c r="A5" t="n" s="4">
        <v>1</v>
      </c>
      <c r="B5" t="s" s="1">
        <v>138</v>
      </c>
      <c r="C5" t="s" s="5">
        <v>181</v>
      </c>
      <c r="D5" t="s" s="1">
        <v>69</v>
      </c>
      <c r="E5" t="s" s="1">
        <v>161</v>
      </c>
      <c r="F5" t="n" s="7">
        <v>45453.0</v>
      </c>
      <c r="G5" t="s" s="1"/>
      <c r="H5" t="s" s="1"/>
      <c r="I5" t="n" s="4">
        <v>1</v>
      </c>
      <c r="J5" t="n" s="8">
        <v>1.0</v>
      </c>
      <c r="K5" t="n" s="8">
        <v>1807045.0</v>
      </c>
      <c r="L5" t="n" s="8">
        <v>1807045.0</v>
      </c>
      <c r="M5" t="n" s="8">
        <v>1806763.16</v>
      </c>
      <c r="N5" t="n" s="8">
        <v>1806763.16</v>
      </c>
      <c r="O5" t="s" s="5">
        <v>226</v>
      </c>
      <c r="P5" t="n" s="8">
        <v>281.8400000000838</v>
      </c>
      <c r="Q5" t="n" s="8">
        <v>0.00015596733894290612</v>
      </c>
      <c r="R5" t="s" s="1">
        <v>226</v>
      </c>
      <c r="S5" t="s" s="1">
        <v>33</v>
      </c>
      <c r="T5" s="9">
        <f>HYPERLINK("https://my.zakupivli.pro/remote/dispatcher/state_purchase_lot_view/1306861")</f>
        <v/>
      </c>
      <c r="U5" t="s" s="1">
        <v>281</v>
      </c>
      <c r="V5" t="n" s="4">
        <v>0</v>
      </c>
      <c r="W5" t="s" s="1"/>
      <c r="X5" t="s" s="1"/>
      <c r="Y5" t="n" s="8">
        <v>1806763.16</v>
      </c>
      <c r="Z5" t="s" s="1">
        <v>149</v>
      </c>
      <c r="AA5" t="s" s="1">
        <v>280</v>
      </c>
      <c r="AB5" t="s" s="1"/>
      <c r="AC5" t="s" s="1"/>
      <c r="AD5" t="s" s="1">
        <v>34</v>
      </c>
    </row>
    <row r="6" spans="1:30">
      <c r="A6" t="n" s="4">
        <v>2</v>
      </c>
      <c r="B6" t="s" s="1">
        <v>84</v>
      </c>
      <c r="C6" t="s" s="5">
        <v>228</v>
      </c>
      <c r="D6" t="s" s="1">
        <v>74</v>
      </c>
      <c r="E6" t="s" s="1">
        <v>175</v>
      </c>
      <c r="F6" t="n" s="7">
        <v>45384.0</v>
      </c>
      <c r="G6" t="s" s="1"/>
      <c r="H6" t="n" s="7">
        <v>45384.0</v>
      </c>
      <c r="I6" t="n" s="4">
        <v>1</v>
      </c>
      <c r="J6" t="n" s="8">
        <v>1.0</v>
      </c>
      <c r="K6" t="n" s="8">
        <v>21000.0</v>
      </c>
      <c r="L6" t="n" s="8">
        <v>21000.0</v>
      </c>
      <c r="M6" t="n" s="8">
        <v>21000.0</v>
      </c>
      <c r="N6" t="n" s="8">
        <v>21000.0</v>
      </c>
      <c r="O6" t="s" s="5">
        <v>214</v>
      </c>
      <c r="P6" t="n" s="8">
        <v>0.0</v>
      </c>
      <c r="Q6" t="n" s="8">
        <v>0.0</v>
      </c>
      <c r="R6" t="s" s="1">
        <v>214</v>
      </c>
      <c r="S6" t="s" s="1">
        <v>39</v>
      </c>
      <c r="T6" s="9">
        <f>HYPERLINK("https://my.zakupivli.pro/remote/dispatcher/state_purchase_view/50152809")</f>
        <v/>
      </c>
      <c r="U6" t="s" s="1">
        <v>277</v>
      </c>
      <c r="V6" t="n" s="4">
        <v>0</v>
      </c>
      <c r="W6" t="s" s="1"/>
      <c r="X6" t="s" s="1">
        <v>2</v>
      </c>
      <c r="Y6" t="n" s="8">
        <v>21000.0</v>
      </c>
      <c r="Z6" t="s" s="1">
        <v>149</v>
      </c>
      <c r="AA6" t="s" s="1">
        <v>276</v>
      </c>
      <c r="AB6" t="s" s="1"/>
      <c r="AC6" t="s" s="1"/>
      <c r="AD6" t="s" s="1">
        <v>7</v>
      </c>
    </row>
    <row r="7" spans="1:30">
      <c r="A7" t="n" s="4">
        <v>3</v>
      </c>
      <c r="B7" t="s" s="1">
        <v>85</v>
      </c>
      <c r="C7" t="s" s="5">
        <v>225</v>
      </c>
      <c r="D7" t="s" s="1">
        <v>77</v>
      </c>
      <c r="E7" t="s" s="1">
        <v>175</v>
      </c>
      <c r="F7" t="n" s="7">
        <v>45384.0</v>
      </c>
      <c r="G7" t="s" s="1"/>
      <c r="H7" t="n" s="7">
        <v>45384.0</v>
      </c>
      <c r="I7" t="n" s="4">
        <v>1</v>
      </c>
      <c r="J7" t="n" s="8">
        <v>1.0</v>
      </c>
      <c r="K7" t="n" s="8">
        <v>43000.0</v>
      </c>
      <c r="L7" t="n" s="8">
        <v>43000.0</v>
      </c>
      <c r="M7" t="n" s="8">
        <v>43000.0</v>
      </c>
      <c r="N7" t="n" s="8">
        <v>43000.0</v>
      </c>
      <c r="O7" t="s" s="5">
        <v>262</v>
      </c>
      <c r="P7" t="n" s="8">
        <v>0.0</v>
      </c>
      <c r="Q7" t="n" s="8">
        <v>0.0</v>
      </c>
      <c r="R7" t="s" s="1">
        <v>262</v>
      </c>
      <c r="S7" t="s" s="1">
        <v>31</v>
      </c>
      <c r="T7" s="9">
        <f>HYPERLINK("https://my.zakupivli.pro/remote/dispatcher/state_purchase_view/50153244")</f>
        <v/>
      </c>
      <c r="U7" t="s" s="1">
        <v>277</v>
      </c>
      <c r="V7" t="n" s="4">
        <v>0</v>
      </c>
      <c r="W7" t="s" s="1"/>
      <c r="X7" t="s" s="1">
        <v>304</v>
      </c>
      <c r="Y7" t="n" s="8">
        <v>43000.0</v>
      </c>
      <c r="Z7" t="s" s="1">
        <v>149</v>
      </c>
      <c r="AA7" t="s" s="1">
        <v>276</v>
      </c>
      <c r="AB7" t="s" s="1"/>
      <c r="AC7" t="s" s="1"/>
      <c r="AD7" t="s" s="1">
        <v>7</v>
      </c>
    </row>
    <row r="8" spans="1:30">
      <c r="A8" t="n" s="4">
        <v>4</v>
      </c>
      <c r="B8" t="s" s="1">
        <v>86</v>
      </c>
      <c r="C8" t="s" s="5">
        <v>221</v>
      </c>
      <c r="D8" t="s" s="1">
        <v>83</v>
      </c>
      <c r="E8" t="s" s="1">
        <v>175</v>
      </c>
      <c r="F8" t="n" s="7">
        <v>45386.0</v>
      </c>
      <c r="G8" t="s" s="1"/>
      <c r="H8" t="n" s="7">
        <v>45386.0</v>
      </c>
      <c r="I8" t="n" s="4">
        <v>1</v>
      </c>
      <c r="J8" t="n" s="8">
        <v>1.0</v>
      </c>
      <c r="K8" t="n" s="8">
        <v>73884.85</v>
      </c>
      <c r="L8" t="n" s="8">
        <v>73884.85</v>
      </c>
      <c r="M8" t="n" s="8">
        <v>73884.85</v>
      </c>
      <c r="N8" t="n" s="8">
        <v>73884.85</v>
      </c>
      <c r="O8" t="s" s="5">
        <v>196</v>
      </c>
      <c r="P8" t="n" s="8">
        <v>0.0</v>
      </c>
      <c r="Q8" t="n" s="8">
        <v>0.0</v>
      </c>
      <c r="R8" t="s" s="1">
        <v>196</v>
      </c>
      <c r="S8" t="s" s="1">
        <v>48</v>
      </c>
      <c r="T8" s="9">
        <f>HYPERLINK("https://my.zakupivli.pro/remote/dispatcher/state_purchase_view/50211136")</f>
        <v/>
      </c>
      <c r="U8" t="s" s="1">
        <v>277</v>
      </c>
      <c r="V8" t="n" s="4">
        <v>0</v>
      </c>
      <c r="W8" t="s" s="1"/>
      <c r="X8" t="s" s="1">
        <v>305</v>
      </c>
      <c r="Y8" t="n" s="8">
        <v>73884.85</v>
      </c>
      <c r="Z8" t="s" s="1">
        <v>149</v>
      </c>
      <c r="AA8" t="s" s="1">
        <v>276</v>
      </c>
      <c r="AB8" t="s" s="1"/>
      <c r="AC8" t="s" s="1"/>
      <c r="AD8" t="s" s="1">
        <v>7</v>
      </c>
    </row>
    <row r="9" spans="1:30">
      <c r="A9" t="n" s="4">
        <v>5</v>
      </c>
      <c r="B9" t="s" s="1">
        <v>87</v>
      </c>
      <c r="C9" t="s" s="5">
        <v>222</v>
      </c>
      <c r="D9" t="s" s="1">
        <v>75</v>
      </c>
      <c r="E9" t="s" s="1">
        <v>175</v>
      </c>
      <c r="F9" t="n" s="7">
        <v>45414.0</v>
      </c>
      <c r="G9" t="s" s="1"/>
      <c r="H9" t="n" s="7">
        <v>45414.0</v>
      </c>
      <c r="I9" t="n" s="4">
        <v>1</v>
      </c>
      <c r="J9" t="n" s="8">
        <v>1.0</v>
      </c>
      <c r="K9" t="n" s="8">
        <v>6816.0</v>
      </c>
      <c r="L9" t="n" s="8">
        <v>6816.0</v>
      </c>
      <c r="M9" t="n" s="8">
        <v>6816.0</v>
      </c>
      <c r="N9" t="n" s="8">
        <v>6816.0</v>
      </c>
      <c r="O9" t="s" s="5">
        <v>259</v>
      </c>
      <c r="P9" t="n" s="8">
        <v>0.0</v>
      </c>
      <c r="Q9" t="n" s="8">
        <v>0.0</v>
      </c>
      <c r="R9" t="s" s="1">
        <v>259</v>
      </c>
      <c r="S9" t="s" s="1">
        <v>28</v>
      </c>
      <c r="T9" s="9">
        <f>HYPERLINK("https://my.zakupivli.pro/remote/dispatcher/state_purchase_view/50790050")</f>
        <v/>
      </c>
      <c r="U9" t="s" s="1">
        <v>277</v>
      </c>
      <c r="V9" t="n" s="4">
        <v>0</v>
      </c>
      <c r="W9" t="s" s="1"/>
      <c r="X9" t="s" s="1">
        <v>310</v>
      </c>
      <c r="Y9" t="n" s="8">
        <v>6816.0</v>
      </c>
      <c r="Z9" t="s" s="1">
        <v>149</v>
      </c>
      <c r="AA9" t="s" s="1">
        <v>276</v>
      </c>
      <c r="AB9" t="s" s="1"/>
      <c r="AC9" t="s" s="1"/>
      <c r="AD9" t="s" s="1">
        <v>7</v>
      </c>
    </row>
    <row r="10" spans="1:30">
      <c r="A10" t="n" s="4">
        <v>6</v>
      </c>
      <c r="B10" t="s" s="1">
        <v>88</v>
      </c>
      <c r="C10" t="s" s="5">
        <v>236</v>
      </c>
      <c r="D10" t="s" s="1">
        <v>72</v>
      </c>
      <c r="E10" t="s" s="1">
        <v>175</v>
      </c>
      <c r="F10" t="n" s="7">
        <v>45422.0</v>
      </c>
      <c r="G10" t="s" s="1"/>
      <c r="H10" t="n" s="7">
        <v>45422.0</v>
      </c>
      <c r="I10" t="n" s="4">
        <v>1</v>
      </c>
      <c r="J10" t="n" s="8">
        <v>1.0</v>
      </c>
      <c r="K10" t="n" s="8">
        <v>17800.0</v>
      </c>
      <c r="L10" t="n" s="8">
        <v>17800.0</v>
      </c>
      <c r="M10" t="n" s="8">
        <v>17800.0</v>
      </c>
      <c r="N10" t="n" s="8">
        <v>17800.0</v>
      </c>
      <c r="O10" t="s" s="5">
        <v>248</v>
      </c>
      <c r="P10" t="n" s="8">
        <v>0.0</v>
      </c>
      <c r="Q10" t="n" s="8">
        <v>0.0</v>
      </c>
      <c r="R10" t="s" s="1">
        <v>248</v>
      </c>
      <c r="S10" t="s" s="1">
        <v>53</v>
      </c>
      <c r="T10" s="9">
        <f>HYPERLINK("https://my.zakupivli.pro/remote/dispatcher/state_purchase_view/50930637")</f>
        <v/>
      </c>
      <c r="U10" t="s" s="1">
        <v>277</v>
      </c>
      <c r="V10" t="n" s="4">
        <v>0</v>
      </c>
      <c r="W10" t="s" s="1"/>
      <c r="X10" t="s" s="1">
        <v>294</v>
      </c>
      <c r="Y10" t="n" s="8">
        <v>17800.0</v>
      </c>
      <c r="Z10" t="s" s="1">
        <v>149</v>
      </c>
      <c r="AA10" t="s" s="1">
        <v>276</v>
      </c>
      <c r="AB10" t="s" s="1"/>
      <c r="AC10" t="s" s="1"/>
      <c r="AD10" t="s" s="1">
        <v>7</v>
      </c>
    </row>
    <row r="11" spans="1:30">
      <c r="A11" t="n" s="4">
        <v>7</v>
      </c>
      <c r="B11" t="s" s="1">
        <v>89</v>
      </c>
      <c r="C11" t="s" s="5">
        <v>231</v>
      </c>
      <c r="D11" t="s" s="1">
        <v>42</v>
      </c>
      <c r="E11" t="s" s="1">
        <v>175</v>
      </c>
      <c r="F11" t="n" s="7">
        <v>45425.0</v>
      </c>
      <c r="G11" t="s" s="1"/>
      <c r="H11" t="n" s="7">
        <v>45425.0</v>
      </c>
      <c r="I11" t="n" s="4">
        <v>1</v>
      </c>
      <c r="J11" t="n" s="8">
        <v>36.0</v>
      </c>
      <c r="K11" t="n" s="8">
        <v>24190.0</v>
      </c>
      <c r="L11" t="n" s="8">
        <v>671.9444444444445</v>
      </c>
      <c r="M11" t="n" s="8">
        <v>24190.0</v>
      </c>
      <c r="N11" t="n" s="8">
        <v>671.9444444444445</v>
      </c>
      <c r="O11" t="s" s="5">
        <v>258</v>
      </c>
      <c r="P11" t="n" s="8">
        <v>0.0</v>
      </c>
      <c r="Q11" t="n" s="8">
        <v>0.0</v>
      </c>
      <c r="R11" t="s" s="1">
        <v>258</v>
      </c>
      <c r="S11" t="s" s="1">
        <v>29</v>
      </c>
      <c r="T11" s="9">
        <f>HYPERLINK("https://my.zakupivli.pro/remote/dispatcher/state_purchase_view/50962707")</f>
        <v/>
      </c>
      <c r="U11" t="s" s="1">
        <v>277</v>
      </c>
      <c r="V11" t="n" s="4">
        <v>0</v>
      </c>
      <c r="W11" t="s" s="1"/>
      <c r="X11" t="s" s="1">
        <v>308</v>
      </c>
      <c r="Y11" t="n" s="8">
        <v>24190.0</v>
      </c>
      <c r="Z11" t="s" s="1">
        <v>149</v>
      </c>
      <c r="AA11" t="s" s="1">
        <v>276</v>
      </c>
      <c r="AB11" t="s" s="1"/>
      <c r="AC11" t="s" s="1"/>
      <c r="AD11" t="s" s="1">
        <v>7</v>
      </c>
    </row>
    <row r="12" spans="1:30">
      <c r="A12" t="n" s="4">
        <v>8</v>
      </c>
      <c r="B12" t="s" s="1">
        <v>90</v>
      </c>
      <c r="C12" t="s" s="5">
        <v>179</v>
      </c>
      <c r="D12" t="s" s="1">
        <v>69</v>
      </c>
      <c r="E12" t="s" s="1">
        <v>175</v>
      </c>
      <c r="F12" t="n" s="7">
        <v>45426.0</v>
      </c>
      <c r="G12" t="s" s="1"/>
      <c r="H12" t="n" s="7">
        <v>45426.0</v>
      </c>
      <c r="I12" t="n" s="4">
        <v>1</v>
      </c>
      <c r="J12" t="n" s="8">
        <v>1.0</v>
      </c>
      <c r="K12" t="n" s="8">
        <v>789993.5</v>
      </c>
      <c r="L12" t="n" s="8">
        <v>789993.5</v>
      </c>
      <c r="M12" t="n" s="8">
        <v>789993.5</v>
      </c>
      <c r="N12" t="n" s="8">
        <v>789993.5</v>
      </c>
      <c r="O12" t="s" s="5">
        <v>213</v>
      </c>
      <c r="P12" t="n" s="8">
        <v>0.0</v>
      </c>
      <c r="Q12" t="n" s="8">
        <v>0.0</v>
      </c>
      <c r="R12" t="s" s="1">
        <v>213</v>
      </c>
      <c r="S12" t="s" s="1">
        <v>33</v>
      </c>
      <c r="T12" s="9">
        <f>HYPERLINK("https://my.zakupivli.pro/remote/dispatcher/state_purchase_view/50980656")</f>
        <v/>
      </c>
      <c r="U12" t="s" s="1">
        <v>277</v>
      </c>
      <c r="V12" t="n" s="4">
        <v>0</v>
      </c>
      <c r="W12" t="s" s="1"/>
      <c r="X12" t="s" s="1">
        <v>293</v>
      </c>
      <c r="Y12" t="n" s="8">
        <v>789993.5</v>
      </c>
      <c r="Z12" t="s" s="1">
        <v>149</v>
      </c>
      <c r="AA12" t="s" s="1">
        <v>278</v>
      </c>
      <c r="AB12" t="s" s="1"/>
      <c r="AC12" t="s" s="1"/>
      <c r="AD12" t="s" s="1">
        <v>7</v>
      </c>
    </row>
    <row r="13" spans="1:30">
      <c r="A13" t="n" s="4">
        <v>9</v>
      </c>
      <c r="B13" t="s" s="1">
        <v>91</v>
      </c>
      <c r="C13" t="s" s="5">
        <v>197</v>
      </c>
      <c r="D13" t="s" s="1">
        <v>81</v>
      </c>
      <c r="E13" t="s" s="1">
        <v>175</v>
      </c>
      <c r="F13" t="n" s="7">
        <v>45427.0</v>
      </c>
      <c r="G13" t="s" s="1"/>
      <c r="H13" t="n" s="7">
        <v>45427.0</v>
      </c>
      <c r="I13" t="n" s="4">
        <v>1</v>
      </c>
      <c r="J13" t="n" s="8">
        <v>1.0</v>
      </c>
      <c r="K13" t="n" s="8">
        <v>50000.0</v>
      </c>
      <c r="L13" t="n" s="8">
        <v>50000.0</v>
      </c>
      <c r="M13" t="n" s="8">
        <v>50000.0</v>
      </c>
      <c r="N13" t="n" s="8">
        <v>50000.0</v>
      </c>
      <c r="O13" t="s" s="5">
        <v>238</v>
      </c>
      <c r="P13" t="n" s="8">
        <v>0.0</v>
      </c>
      <c r="Q13" t="n" s="8">
        <v>0.0</v>
      </c>
      <c r="R13" t="s" s="1">
        <v>238</v>
      </c>
      <c r="S13" t="s" s="1">
        <v>43</v>
      </c>
      <c r="T13" s="9">
        <f>HYPERLINK("https://my.zakupivli.pro/remote/dispatcher/state_purchase_view/51009988")</f>
        <v/>
      </c>
      <c r="U13" t="s" s="1">
        <v>277</v>
      </c>
      <c r="V13" t="n" s="4">
        <v>0</v>
      </c>
      <c r="W13" t="s" s="1"/>
      <c r="X13" t="s" s="1">
        <v>291</v>
      </c>
      <c r="Y13" t="n" s="8">
        <v>50000.0</v>
      </c>
      <c r="Z13" t="s" s="1">
        <v>149</v>
      </c>
      <c r="AA13" t="s" s="1">
        <v>276</v>
      </c>
      <c r="AB13" t="s" s="1"/>
      <c r="AC13" t="s" s="1"/>
      <c r="AD13" t="s" s="1">
        <v>7</v>
      </c>
    </row>
    <row r="14" spans="1:30">
      <c r="A14" t="n" s="4">
        <v>10</v>
      </c>
      <c r="B14" t="s" s="1">
        <v>92</v>
      </c>
      <c r="C14" t="s" s="5">
        <v>235</v>
      </c>
      <c r="D14" t="s" s="1">
        <v>72</v>
      </c>
      <c r="E14" t="s" s="1">
        <v>175</v>
      </c>
      <c r="F14" t="n" s="7">
        <v>45427.0</v>
      </c>
      <c r="G14" t="s" s="1"/>
      <c r="H14" t="n" s="7">
        <v>45427.0</v>
      </c>
      <c r="I14" t="n" s="4">
        <v>1</v>
      </c>
      <c r="J14" t="n" s="8">
        <v>1.0</v>
      </c>
      <c r="K14" t="n" s="8">
        <v>64451.58</v>
      </c>
      <c r="L14" t="n" s="8">
        <v>64451.58</v>
      </c>
      <c r="M14" t="n" s="8">
        <v>64451.58</v>
      </c>
      <c r="N14" t="n" s="8">
        <v>64451.58</v>
      </c>
      <c r="O14" t="s" s="5">
        <v>248</v>
      </c>
      <c r="P14" t="n" s="8">
        <v>0.0</v>
      </c>
      <c r="Q14" t="n" s="8">
        <v>0.0</v>
      </c>
      <c r="R14" t="s" s="1">
        <v>248</v>
      </c>
      <c r="S14" t="s" s="1">
        <v>53</v>
      </c>
      <c r="T14" s="9">
        <f>HYPERLINK("https://my.zakupivli.pro/remote/dispatcher/state_purchase_view/51014040")</f>
        <v/>
      </c>
      <c r="U14" t="s" s="1">
        <v>277</v>
      </c>
      <c r="V14" t="n" s="4">
        <v>0</v>
      </c>
      <c r="W14" t="s" s="1"/>
      <c r="X14" t="s" s="1">
        <v>284</v>
      </c>
      <c r="Y14" t="n" s="8">
        <v>64451.58</v>
      </c>
      <c r="Z14" t="s" s="1">
        <v>149</v>
      </c>
      <c r="AA14" t="s" s="1">
        <v>276</v>
      </c>
      <c r="AB14" t="s" s="1"/>
      <c r="AC14" t="s" s="1"/>
      <c r="AD14" t="s" s="1">
        <v>7</v>
      </c>
    </row>
    <row r="15" spans="1:30">
      <c r="A15" t="n" s="4">
        <v>11</v>
      </c>
      <c r="B15" t="s" s="1">
        <v>93</v>
      </c>
      <c r="C15" t="s" s="5">
        <v>217</v>
      </c>
      <c r="D15" t="s" s="1">
        <v>57</v>
      </c>
      <c r="E15" t="s" s="1">
        <v>175</v>
      </c>
      <c r="F15" t="n" s="7">
        <v>45428.0</v>
      </c>
      <c r="G15" t="s" s="1"/>
      <c r="H15" t="n" s="7">
        <v>45428.0</v>
      </c>
      <c r="I15" t="n" s="4">
        <v>1</v>
      </c>
      <c r="J15" t="n" s="8">
        <v>12.0</v>
      </c>
      <c r="K15" t="n" s="8">
        <v>5040.0</v>
      </c>
      <c r="L15" t="n" s="8">
        <v>420.0</v>
      </c>
      <c r="M15" t="n" s="8">
        <v>5040.0</v>
      </c>
      <c r="N15" t="n" s="8">
        <v>420.0</v>
      </c>
      <c r="O15" t="s" s="5">
        <v>267</v>
      </c>
      <c r="P15" t="n" s="8">
        <v>0.0</v>
      </c>
      <c r="Q15" t="n" s="8">
        <v>0.0</v>
      </c>
      <c r="R15" t="s" s="1">
        <v>267</v>
      </c>
      <c r="S15" t="s" s="1">
        <v>14</v>
      </c>
      <c r="T15" s="9">
        <f>HYPERLINK("https://my.zakupivli.pro/remote/dispatcher/state_purchase_view/51038994")</f>
        <v/>
      </c>
      <c r="U15" t="s" s="1">
        <v>277</v>
      </c>
      <c r="V15" t="n" s="4">
        <v>0</v>
      </c>
      <c r="W15" t="s" s="1"/>
      <c r="X15" t="s" s="1">
        <v>306</v>
      </c>
      <c r="Y15" t="n" s="8">
        <v>5040.0</v>
      </c>
      <c r="Z15" t="s" s="1">
        <v>149</v>
      </c>
      <c r="AA15" t="s" s="1">
        <v>276</v>
      </c>
      <c r="AB15" t="s" s="1"/>
      <c r="AC15" t="s" s="1"/>
      <c r="AD15" t="s" s="1">
        <v>7</v>
      </c>
    </row>
    <row r="16" spans="1:30">
      <c r="A16" t="n" s="4">
        <v>12</v>
      </c>
      <c r="B16" t="s" s="1">
        <v>94</v>
      </c>
      <c r="C16" t="s" s="5">
        <v>159</v>
      </c>
      <c r="D16" t="s" s="1">
        <v>72</v>
      </c>
      <c r="E16" t="s" s="1">
        <v>175</v>
      </c>
      <c r="F16" t="n" s="7">
        <v>45429.0</v>
      </c>
      <c r="G16" t="s" s="1"/>
      <c r="H16" t="n" s="7">
        <v>45429.0</v>
      </c>
      <c r="I16" t="n" s="4">
        <v>1</v>
      </c>
      <c r="J16" t="n" s="8">
        <v>1.0</v>
      </c>
      <c r="K16" t="n" s="8">
        <v>62736.84</v>
      </c>
      <c r="L16" t="n" s="8">
        <v>62736.84</v>
      </c>
      <c r="M16" t="n" s="8">
        <v>62736.84</v>
      </c>
      <c r="N16" t="n" s="8">
        <v>62736.84</v>
      </c>
      <c r="O16" t="s" s="5">
        <v>248</v>
      </c>
      <c r="P16" t="n" s="8">
        <v>0.0</v>
      </c>
      <c r="Q16" t="n" s="8">
        <v>0.0</v>
      </c>
      <c r="R16" t="s" s="1">
        <v>248</v>
      </c>
      <c r="S16" t="s" s="1">
        <v>53</v>
      </c>
      <c r="T16" s="9">
        <f>HYPERLINK("https://my.zakupivli.pro/remote/dispatcher/state_purchase_view/51065051")</f>
        <v/>
      </c>
      <c r="U16" t="s" s="1">
        <v>277</v>
      </c>
      <c r="V16" t="n" s="4">
        <v>0</v>
      </c>
      <c r="W16" t="s" s="1"/>
      <c r="X16" t="s" s="1">
        <v>307</v>
      </c>
      <c r="Y16" t="n" s="8">
        <v>62736.84</v>
      </c>
      <c r="Z16" t="s" s="1">
        <v>149</v>
      </c>
      <c r="AA16" t="s" s="1">
        <v>276</v>
      </c>
      <c r="AB16" t="s" s="1"/>
      <c r="AC16" t="s" s="1"/>
      <c r="AD16" t="s" s="1">
        <v>7</v>
      </c>
    </row>
    <row r="17" spans="1:30">
      <c r="A17" t="n" s="4">
        <v>13</v>
      </c>
      <c r="B17" t="s" s="1">
        <v>95</v>
      </c>
      <c r="C17" t="s" s="5">
        <v>210</v>
      </c>
      <c r="D17" t="s" s="1">
        <v>82</v>
      </c>
      <c r="E17" t="s" s="1">
        <v>175</v>
      </c>
      <c r="F17" t="n" s="7">
        <v>45429.0</v>
      </c>
      <c r="G17" t="s" s="1"/>
      <c r="H17" t="n" s="7">
        <v>45429.0</v>
      </c>
      <c r="I17" t="n" s="4">
        <v>1</v>
      </c>
      <c r="J17" t="n" s="8">
        <v>1.0</v>
      </c>
      <c r="K17" t="n" s="8">
        <v>10000.0</v>
      </c>
      <c r="L17" t="n" s="8">
        <v>10000.0</v>
      </c>
      <c r="M17" t="n" s="8">
        <v>10000.0</v>
      </c>
      <c r="N17" t="n" s="8">
        <v>10000.0</v>
      </c>
      <c r="O17" t="s" s="5">
        <v>163</v>
      </c>
      <c r="P17" t="n" s="8">
        <v>0.0</v>
      </c>
      <c r="Q17" t="n" s="8">
        <v>0.0</v>
      </c>
      <c r="R17" t="s" s="1">
        <v>163</v>
      </c>
      <c r="S17" t="s" s="1">
        <v>10</v>
      </c>
      <c r="T17" s="9">
        <f>HYPERLINK("https://my.zakupivli.pro/remote/dispatcher/state_purchase_view/51065243")</f>
        <v/>
      </c>
      <c r="U17" t="s" s="1">
        <v>277</v>
      </c>
      <c r="V17" t="n" s="4">
        <v>0</v>
      </c>
      <c r="W17" t="s" s="1"/>
      <c r="X17" t="s" s="1">
        <v>286</v>
      </c>
      <c r="Y17" t="n" s="8">
        <v>10000.0</v>
      </c>
      <c r="Z17" t="s" s="1">
        <v>149</v>
      </c>
      <c r="AA17" t="s" s="1">
        <v>276</v>
      </c>
      <c r="AB17" t="s" s="1"/>
      <c r="AC17" t="s" s="1"/>
      <c r="AD17" t="s" s="1">
        <v>7</v>
      </c>
    </row>
    <row r="18" spans="1:30">
      <c r="A18" t="n" s="4">
        <v>14</v>
      </c>
      <c r="B18" t="s" s="1">
        <v>96</v>
      </c>
      <c r="C18" t="s" s="5">
        <v>209</v>
      </c>
      <c r="D18" t="s" s="1">
        <v>82</v>
      </c>
      <c r="E18" t="s" s="1">
        <v>175</v>
      </c>
      <c r="F18" t="n" s="7">
        <v>45429.0</v>
      </c>
      <c r="G18" t="s" s="1"/>
      <c r="H18" t="n" s="7">
        <v>45429.0</v>
      </c>
      <c r="I18" t="n" s="4">
        <v>1</v>
      </c>
      <c r="J18" t="n" s="8">
        <v>1.0</v>
      </c>
      <c r="K18" t="n" s="8">
        <v>29000.0</v>
      </c>
      <c r="L18" t="n" s="8">
        <v>29000.0</v>
      </c>
      <c r="M18" t="n" s="8">
        <v>29000.0</v>
      </c>
      <c r="N18" t="n" s="8">
        <v>29000.0</v>
      </c>
      <c r="O18" t="s" s="5">
        <v>163</v>
      </c>
      <c r="P18" t="n" s="8">
        <v>0.0</v>
      </c>
      <c r="Q18" t="n" s="8">
        <v>0.0</v>
      </c>
      <c r="R18" t="s" s="1">
        <v>163</v>
      </c>
      <c r="S18" t="s" s="1">
        <v>10</v>
      </c>
      <c r="T18" s="9">
        <f>HYPERLINK("https://my.zakupivli.pro/remote/dispatcher/state_purchase_view/51065917")</f>
        <v/>
      </c>
      <c r="U18" t="s" s="1">
        <v>277</v>
      </c>
      <c r="V18" t="n" s="4">
        <v>0</v>
      </c>
      <c r="W18" t="s" s="1"/>
      <c r="X18" t="s" s="1">
        <v>285</v>
      </c>
      <c r="Y18" t="n" s="8">
        <v>29000.0</v>
      </c>
      <c r="Z18" t="s" s="1">
        <v>149</v>
      </c>
      <c r="AA18" t="s" s="1">
        <v>276</v>
      </c>
      <c r="AB18" t="s" s="1"/>
      <c r="AC18" t="s" s="1"/>
      <c r="AD18" t="s" s="1">
        <v>7</v>
      </c>
    </row>
    <row r="19" spans="1:30">
      <c r="A19" t="n" s="4">
        <v>15</v>
      </c>
      <c r="B19" t="s" s="1">
        <v>97</v>
      </c>
      <c r="C19" t="s" s="5">
        <v>273</v>
      </c>
      <c r="D19" t="s" s="1">
        <v>54</v>
      </c>
      <c r="E19" t="s" s="1">
        <v>175</v>
      </c>
      <c r="F19" t="n" s="7">
        <v>45429.0</v>
      </c>
      <c r="G19" t="s" s="1"/>
      <c r="H19" t="n" s="7">
        <v>45429.0</v>
      </c>
      <c r="I19" t="n" s="4">
        <v>1</v>
      </c>
      <c r="J19" t="n" s="8">
        <v>2.0</v>
      </c>
      <c r="K19" t="n" s="8">
        <v>7941.0</v>
      </c>
      <c r="L19" t="n" s="8">
        <v>3970.5</v>
      </c>
      <c r="M19" t="n" s="8">
        <v>7941.0</v>
      </c>
      <c r="N19" t="n" s="8">
        <v>3970.5</v>
      </c>
      <c r="O19" t="s" s="5">
        <v>265</v>
      </c>
      <c r="P19" t="n" s="8">
        <v>0.0</v>
      </c>
      <c r="Q19" t="n" s="8">
        <v>0.0</v>
      </c>
      <c r="R19" t="s" s="1">
        <v>265</v>
      </c>
      <c r="S19" t="s" s="1">
        <v>25</v>
      </c>
      <c r="T19" s="9">
        <f>HYPERLINK("https://my.zakupivli.pro/remote/dispatcher/state_purchase_view/51069048")</f>
        <v/>
      </c>
      <c r="U19" t="s" s="1">
        <v>277</v>
      </c>
      <c r="V19" t="n" s="4">
        <v>0</v>
      </c>
      <c r="W19" t="s" s="1"/>
      <c r="X19" t="s" s="1">
        <v>297</v>
      </c>
      <c r="Y19" t="n" s="8">
        <v>7941.0</v>
      </c>
      <c r="Z19" t="s" s="1">
        <v>149</v>
      </c>
      <c r="AA19" t="s" s="1">
        <v>276</v>
      </c>
      <c r="AB19" t="s" s="1"/>
      <c r="AC19" t="s" s="1"/>
      <c r="AD19" t="s" s="1">
        <v>7</v>
      </c>
    </row>
    <row r="20" spans="1:30">
      <c r="A20" t="n" s="4">
        <v>16</v>
      </c>
      <c r="B20" t="s" s="1">
        <v>98</v>
      </c>
      <c r="C20" t="s" s="5">
        <v>216</v>
      </c>
      <c r="D20" t="s" s="1">
        <v>62</v>
      </c>
      <c r="E20" t="s" s="1">
        <v>175</v>
      </c>
      <c r="F20" t="n" s="7">
        <v>45429.0</v>
      </c>
      <c r="G20" t="s" s="1"/>
      <c r="H20" t="n" s="7">
        <v>45429.0</v>
      </c>
      <c r="I20" t="n" s="4">
        <v>1</v>
      </c>
      <c r="J20" t="s" s="1">
        <v>279</v>
      </c>
      <c r="K20" t="n" s="8">
        <v>13461.0</v>
      </c>
      <c r="L20" t="n" s="8">
        <v>0.0</v>
      </c>
      <c r="M20" t="n" s="8">
        <v>13461.0</v>
      </c>
      <c r="N20" t="s" s="1">
        <v>279</v>
      </c>
      <c r="O20" t="s" s="5">
        <v>265</v>
      </c>
      <c r="P20" t="n" s="8">
        <v>0.0</v>
      </c>
      <c r="Q20" t="n" s="8">
        <v>0.0</v>
      </c>
      <c r="R20" t="s" s="1">
        <v>265</v>
      </c>
      <c r="S20" t="s" s="1">
        <v>25</v>
      </c>
      <c r="T20" s="9">
        <f>HYPERLINK("https://my.zakupivli.pro/remote/dispatcher/state_purchase_view/51070686")</f>
        <v/>
      </c>
      <c r="U20" t="s" s="1">
        <v>277</v>
      </c>
      <c r="V20" t="n" s="4">
        <v>0</v>
      </c>
      <c r="W20" t="s" s="1"/>
      <c r="X20" t="s" s="1">
        <v>298</v>
      </c>
      <c r="Y20" t="n" s="8">
        <v>13461.0</v>
      </c>
      <c r="Z20" t="s" s="1">
        <v>149</v>
      </c>
      <c r="AA20" t="s" s="1">
        <v>276</v>
      </c>
      <c r="AB20" t="s" s="1"/>
      <c r="AC20" t="s" s="1"/>
      <c r="AD20" t="s" s="1">
        <v>7</v>
      </c>
    </row>
    <row r="21" spans="1:30">
      <c r="A21" t="n" s="4">
        <v>17</v>
      </c>
      <c r="B21" t="s" s="1">
        <v>99</v>
      </c>
      <c r="C21" t="s" s="5">
        <v>184</v>
      </c>
      <c r="D21" t="s" s="1">
        <v>37</v>
      </c>
      <c r="E21" t="s" s="1">
        <v>175</v>
      </c>
      <c r="F21" t="n" s="7">
        <v>45429.0</v>
      </c>
      <c r="G21" t="s" s="1"/>
      <c r="H21" t="n" s="7">
        <v>45429.0</v>
      </c>
      <c r="I21" t="n" s="4">
        <v>1</v>
      </c>
      <c r="J21" t="n" s="8">
        <v>6.0</v>
      </c>
      <c r="K21" t="n" s="8">
        <v>4098.0</v>
      </c>
      <c r="L21" t="n" s="8">
        <v>683.0</v>
      </c>
      <c r="M21" t="n" s="8">
        <v>4098.0</v>
      </c>
      <c r="N21" t="n" s="8">
        <v>683.0</v>
      </c>
      <c r="O21" t="s" s="5">
        <v>265</v>
      </c>
      <c r="P21" t="n" s="8">
        <v>0.0</v>
      </c>
      <c r="Q21" t="n" s="8">
        <v>0.0</v>
      </c>
      <c r="R21" t="s" s="1">
        <v>265</v>
      </c>
      <c r="S21" t="s" s="1">
        <v>25</v>
      </c>
      <c r="T21" s="9">
        <f>HYPERLINK("https://my.zakupivli.pro/remote/dispatcher/state_purchase_view/51071598")</f>
        <v/>
      </c>
      <c r="U21" t="s" s="1">
        <v>277</v>
      </c>
      <c r="V21" t="n" s="4">
        <v>0</v>
      </c>
      <c r="W21" t="s" s="1"/>
      <c r="X21" t="s" s="1">
        <v>297</v>
      </c>
      <c r="Y21" t="n" s="8">
        <v>4098.0</v>
      </c>
      <c r="Z21" t="s" s="1">
        <v>149</v>
      </c>
      <c r="AA21" t="s" s="1">
        <v>276</v>
      </c>
      <c r="AB21" t="s" s="1"/>
      <c r="AC21" t="s" s="1"/>
      <c r="AD21" t="s" s="1">
        <v>7</v>
      </c>
    </row>
    <row r="22" spans="1:30">
      <c r="A22" t="n" s="4">
        <v>18</v>
      </c>
      <c r="B22" t="s" s="1">
        <v>100</v>
      </c>
      <c r="C22" t="s" s="5">
        <v>251</v>
      </c>
      <c r="D22" t="s" s="1">
        <v>41</v>
      </c>
      <c r="E22" t="s" s="1">
        <v>175</v>
      </c>
      <c r="F22" t="n" s="7">
        <v>45429.0</v>
      </c>
      <c r="G22" t="s" s="1"/>
      <c r="H22" t="n" s="7">
        <v>45429.0</v>
      </c>
      <c r="I22" t="n" s="4">
        <v>1</v>
      </c>
      <c r="J22" t="n" s="8">
        <v>1.0</v>
      </c>
      <c r="K22" t="n" s="8">
        <v>3570.0</v>
      </c>
      <c r="L22" t="n" s="8">
        <v>3570.0</v>
      </c>
      <c r="M22" t="n" s="8">
        <v>3570.0</v>
      </c>
      <c r="N22" t="n" s="8">
        <v>3570.0</v>
      </c>
      <c r="O22" t="s" s="5">
        <v>265</v>
      </c>
      <c r="P22" t="n" s="8">
        <v>0.0</v>
      </c>
      <c r="Q22" t="n" s="8">
        <v>0.0</v>
      </c>
      <c r="R22" t="s" s="1">
        <v>265</v>
      </c>
      <c r="S22" t="s" s="1">
        <v>25</v>
      </c>
      <c r="T22" s="9">
        <f>HYPERLINK("https://my.zakupivli.pro/remote/dispatcher/state_purchase_view/51072487")</f>
        <v/>
      </c>
      <c r="U22" t="s" s="1">
        <v>277</v>
      </c>
      <c r="V22" t="n" s="4">
        <v>0</v>
      </c>
      <c r="W22" t="s" s="1"/>
      <c r="X22" t="s" s="1">
        <v>298</v>
      </c>
      <c r="Y22" t="n" s="8">
        <v>3570.0</v>
      </c>
      <c r="Z22" t="s" s="1">
        <v>149</v>
      </c>
      <c r="AA22" t="s" s="1">
        <v>276</v>
      </c>
      <c r="AB22" t="s" s="1"/>
      <c r="AC22" t="s" s="1"/>
      <c r="AD22" t="s" s="1">
        <v>7</v>
      </c>
    </row>
    <row r="23" spans="1:30">
      <c r="A23" t="n" s="4">
        <v>19</v>
      </c>
      <c r="B23" t="s" s="1">
        <v>101</v>
      </c>
      <c r="C23" t="s" s="5">
        <v>191</v>
      </c>
      <c r="D23" t="s" s="1">
        <v>57</v>
      </c>
      <c r="E23" t="s" s="1">
        <v>175</v>
      </c>
      <c r="F23" t="n" s="7">
        <v>45429.0</v>
      </c>
      <c r="G23" t="s" s="1"/>
      <c r="H23" t="n" s="7">
        <v>45429.0</v>
      </c>
      <c r="I23" t="n" s="4">
        <v>1</v>
      </c>
      <c r="J23" t="n" s="8">
        <v>31.0</v>
      </c>
      <c r="K23" t="n" s="8">
        <v>11832.0</v>
      </c>
      <c r="L23" t="n" s="8">
        <v>381.6774193548387</v>
      </c>
      <c r="M23" t="n" s="8">
        <v>11832.0</v>
      </c>
      <c r="N23" t="n" s="8">
        <v>381.6774193548387</v>
      </c>
      <c r="O23" t="s" s="5">
        <v>265</v>
      </c>
      <c r="P23" t="n" s="8">
        <v>0.0</v>
      </c>
      <c r="Q23" t="n" s="8">
        <v>0.0</v>
      </c>
      <c r="R23" t="s" s="1">
        <v>265</v>
      </c>
      <c r="S23" t="s" s="1">
        <v>25</v>
      </c>
      <c r="T23" s="9">
        <f>HYPERLINK("https://my.zakupivli.pro/remote/dispatcher/state_purchase_view/51073119")</f>
        <v/>
      </c>
      <c r="U23" t="s" s="1">
        <v>277</v>
      </c>
      <c r="V23" t="n" s="4">
        <v>0</v>
      </c>
      <c r="W23" t="s" s="1"/>
      <c r="X23" t="s" s="1">
        <v>297</v>
      </c>
      <c r="Y23" t="n" s="8">
        <v>11832.0</v>
      </c>
      <c r="Z23" t="s" s="1">
        <v>149</v>
      </c>
      <c r="AA23" t="s" s="1">
        <v>276</v>
      </c>
      <c r="AB23" t="s" s="1"/>
      <c r="AC23" t="s" s="1"/>
      <c r="AD23" t="s" s="1">
        <v>7</v>
      </c>
    </row>
    <row r="24" spans="1:30">
      <c r="A24" t="n" s="4">
        <v>20</v>
      </c>
      <c r="B24" t="s" s="1">
        <v>102</v>
      </c>
      <c r="C24" t="s" s="5">
        <v>233</v>
      </c>
      <c r="D24" t="s" s="1">
        <v>55</v>
      </c>
      <c r="E24" t="s" s="1">
        <v>175</v>
      </c>
      <c r="F24" t="n" s="7">
        <v>45429.0</v>
      </c>
      <c r="G24" t="s" s="1"/>
      <c r="H24" t="n" s="7">
        <v>45429.0</v>
      </c>
      <c r="I24" t="n" s="4">
        <v>1</v>
      </c>
      <c r="J24" t="s" s="1">
        <v>279</v>
      </c>
      <c r="K24" t="n" s="8">
        <v>3961.2</v>
      </c>
      <c r="L24" t="n" s="8">
        <v>0.0</v>
      </c>
      <c r="M24" t="n" s="8">
        <v>3961.2</v>
      </c>
      <c r="N24" t="s" s="1">
        <v>279</v>
      </c>
      <c r="O24" t="s" s="5">
        <v>265</v>
      </c>
      <c r="P24" t="n" s="8">
        <v>0.0</v>
      </c>
      <c r="Q24" t="n" s="8">
        <v>0.0</v>
      </c>
      <c r="R24" t="s" s="1">
        <v>265</v>
      </c>
      <c r="S24" t="s" s="1">
        <v>25</v>
      </c>
      <c r="T24" s="9">
        <f>HYPERLINK("https://my.zakupivli.pro/remote/dispatcher/state_purchase_view/51073451")</f>
        <v/>
      </c>
      <c r="U24" t="s" s="1">
        <v>277</v>
      </c>
      <c r="V24" t="n" s="4">
        <v>0</v>
      </c>
      <c r="W24" t="s" s="1"/>
      <c r="X24" t="s" s="1">
        <v>297</v>
      </c>
      <c r="Y24" t="n" s="8">
        <v>3961.2</v>
      </c>
      <c r="Z24" t="s" s="1">
        <v>149</v>
      </c>
      <c r="AA24" t="s" s="1">
        <v>276</v>
      </c>
      <c r="AB24" t="s" s="1"/>
      <c r="AC24" t="s" s="1"/>
      <c r="AD24" t="s" s="1">
        <v>7</v>
      </c>
    </row>
    <row r="25" spans="1:30">
      <c r="A25" t="n" s="4">
        <v>21</v>
      </c>
      <c r="B25" t="s" s="1">
        <v>103</v>
      </c>
      <c r="C25" t="s" s="5">
        <v>240</v>
      </c>
      <c r="D25" t="s" s="1">
        <v>61</v>
      </c>
      <c r="E25" t="s" s="1">
        <v>175</v>
      </c>
      <c r="F25" t="n" s="7">
        <v>45429.0</v>
      </c>
      <c r="G25" t="s" s="1"/>
      <c r="H25" t="n" s="7">
        <v>45429.0</v>
      </c>
      <c r="I25" t="n" s="4">
        <v>1</v>
      </c>
      <c r="J25" t="s" s="1">
        <v>279</v>
      </c>
      <c r="K25" t="n" s="8">
        <v>861.0</v>
      </c>
      <c r="L25" t="n" s="8">
        <v>0.0</v>
      </c>
      <c r="M25" t="n" s="8">
        <v>861.0</v>
      </c>
      <c r="N25" t="s" s="1">
        <v>279</v>
      </c>
      <c r="O25" t="s" s="5">
        <v>265</v>
      </c>
      <c r="P25" t="n" s="8">
        <v>0.0</v>
      </c>
      <c r="Q25" t="n" s="8">
        <v>0.0</v>
      </c>
      <c r="R25" t="s" s="1">
        <v>265</v>
      </c>
      <c r="S25" t="s" s="1">
        <v>25</v>
      </c>
      <c r="T25" s="9">
        <f>HYPERLINK("https://my.zakupivli.pro/remote/dispatcher/state_purchase_view/51073602")</f>
        <v/>
      </c>
      <c r="U25" t="s" s="1">
        <v>277</v>
      </c>
      <c r="V25" t="n" s="4">
        <v>0</v>
      </c>
      <c r="W25" t="s" s="1"/>
      <c r="X25" t="s" s="1">
        <v>297</v>
      </c>
      <c r="Y25" t="n" s="8">
        <v>861.0</v>
      </c>
      <c r="Z25" t="s" s="1">
        <v>149</v>
      </c>
      <c r="AA25" t="s" s="1">
        <v>276</v>
      </c>
      <c r="AB25" t="s" s="1"/>
      <c r="AC25" t="s" s="1"/>
      <c r="AD25" t="s" s="1">
        <v>7</v>
      </c>
    </row>
    <row r="26" spans="1:30">
      <c r="A26" t="n" s="4">
        <v>22</v>
      </c>
      <c r="B26" t="s" s="1">
        <v>104</v>
      </c>
      <c r="C26" t="s" s="5">
        <v>176</v>
      </c>
      <c r="D26" t="s" s="1">
        <v>63</v>
      </c>
      <c r="E26" t="s" s="1">
        <v>175</v>
      </c>
      <c r="F26" t="n" s="7">
        <v>45429.0</v>
      </c>
      <c r="G26" t="s" s="1"/>
      <c r="H26" t="n" s="7">
        <v>45429.0</v>
      </c>
      <c r="I26" t="n" s="4">
        <v>1</v>
      </c>
      <c r="J26" t="n" s="8">
        <v>10.0</v>
      </c>
      <c r="K26" t="n" s="8">
        <v>1365.0</v>
      </c>
      <c r="L26" t="n" s="8">
        <v>136.5</v>
      </c>
      <c r="M26" t="n" s="8">
        <v>1365.0</v>
      </c>
      <c r="N26" t="n" s="8">
        <v>136.5</v>
      </c>
      <c r="O26" t="s" s="5">
        <v>215</v>
      </c>
      <c r="P26" t="n" s="8">
        <v>0.0</v>
      </c>
      <c r="Q26" t="n" s="8">
        <v>0.0</v>
      </c>
      <c r="R26" t="s" s="1">
        <v>215</v>
      </c>
      <c r="S26" t="s" s="1">
        <v>25</v>
      </c>
      <c r="T26" s="9">
        <f>HYPERLINK("https://my.zakupivli.pro/remote/dispatcher/state_purchase_view/51073810")</f>
        <v/>
      </c>
      <c r="U26" t="s" s="1">
        <v>277</v>
      </c>
      <c r="V26" t="n" s="4">
        <v>0</v>
      </c>
      <c r="W26" t="s" s="1"/>
      <c r="X26" t="s" s="1">
        <v>297</v>
      </c>
      <c r="Y26" t="n" s="8">
        <v>1365.0</v>
      </c>
      <c r="Z26" t="s" s="1">
        <v>149</v>
      </c>
      <c r="AA26" t="s" s="1">
        <v>276</v>
      </c>
      <c r="AB26" t="s" s="1"/>
      <c r="AC26" t="s" s="1"/>
      <c r="AD26" t="s" s="1">
        <v>7</v>
      </c>
    </row>
    <row r="27" spans="1:30">
      <c r="A27" t="n" s="4">
        <v>23</v>
      </c>
      <c r="B27" t="s" s="1">
        <v>105</v>
      </c>
      <c r="C27" t="s" s="5">
        <v>157</v>
      </c>
      <c r="D27" t="s" s="1">
        <v>23</v>
      </c>
      <c r="E27" t="s" s="1">
        <v>175</v>
      </c>
      <c r="F27" t="n" s="7">
        <v>45429.0</v>
      </c>
      <c r="G27" t="s" s="1"/>
      <c r="H27" t="n" s="7">
        <v>45429.0</v>
      </c>
      <c r="I27" t="n" s="4">
        <v>1</v>
      </c>
      <c r="J27" t="n" s="8">
        <v>2.0</v>
      </c>
      <c r="K27" t="n" s="8">
        <v>1302.0</v>
      </c>
      <c r="L27" t="n" s="8">
        <v>651.0</v>
      </c>
      <c r="M27" t="n" s="8">
        <v>1302.0</v>
      </c>
      <c r="N27" t="n" s="8">
        <v>651.0</v>
      </c>
      <c r="O27" t="s" s="5">
        <v>265</v>
      </c>
      <c r="P27" t="n" s="8">
        <v>0.0</v>
      </c>
      <c r="Q27" t="n" s="8">
        <v>0.0</v>
      </c>
      <c r="R27" t="s" s="1">
        <v>265</v>
      </c>
      <c r="S27" t="s" s="1">
        <v>25</v>
      </c>
      <c r="T27" s="9">
        <f>HYPERLINK("https://my.zakupivli.pro/remote/dispatcher/state_purchase_view/51074052")</f>
        <v/>
      </c>
      <c r="U27" t="s" s="1">
        <v>277</v>
      </c>
      <c r="V27" t="n" s="4">
        <v>0</v>
      </c>
      <c r="W27" t="s" s="1"/>
      <c r="X27" t="s" s="1">
        <v>297</v>
      </c>
      <c r="Y27" t="n" s="8">
        <v>1302.0</v>
      </c>
      <c r="Z27" t="s" s="1">
        <v>149</v>
      </c>
      <c r="AA27" t="s" s="1">
        <v>276</v>
      </c>
      <c r="AB27" t="s" s="1"/>
      <c r="AC27" t="s" s="1"/>
      <c r="AD27" t="s" s="1">
        <v>7</v>
      </c>
    </row>
    <row r="28" spans="1:30">
      <c r="A28" t="n" s="4">
        <v>24</v>
      </c>
      <c r="B28" t="s" s="1">
        <v>106</v>
      </c>
      <c r="C28" t="s" s="5">
        <v>239</v>
      </c>
      <c r="D28" t="s" s="1">
        <v>64</v>
      </c>
      <c r="E28" t="s" s="1">
        <v>175</v>
      </c>
      <c r="F28" t="n" s="7">
        <v>45429.0</v>
      </c>
      <c r="G28" t="s" s="1"/>
      <c r="H28" t="n" s="7">
        <v>45429.0</v>
      </c>
      <c r="I28" t="n" s="4">
        <v>1</v>
      </c>
      <c r="J28" t="s" s="1">
        <v>279</v>
      </c>
      <c r="K28" t="n" s="8">
        <v>2618.8</v>
      </c>
      <c r="L28" t="n" s="8">
        <v>0.0</v>
      </c>
      <c r="M28" t="n" s="8">
        <v>2618.8</v>
      </c>
      <c r="N28" t="s" s="1">
        <v>279</v>
      </c>
      <c r="O28" t="s" s="5">
        <v>265</v>
      </c>
      <c r="P28" t="n" s="8">
        <v>0.0</v>
      </c>
      <c r="Q28" t="n" s="8">
        <v>0.0</v>
      </c>
      <c r="R28" t="s" s="1">
        <v>265</v>
      </c>
      <c r="S28" t="s" s="1">
        <v>25</v>
      </c>
      <c r="T28" s="9">
        <f>HYPERLINK("https://my.zakupivli.pro/remote/dispatcher/state_purchase_view/51074179")</f>
        <v/>
      </c>
      <c r="U28" t="s" s="1">
        <v>277</v>
      </c>
      <c r="V28" t="n" s="4">
        <v>0</v>
      </c>
      <c r="W28" t="s" s="1"/>
      <c r="X28" t="s" s="1">
        <v>297</v>
      </c>
      <c r="Y28" t="n" s="8">
        <v>2618.8</v>
      </c>
      <c r="Z28" t="s" s="1">
        <v>149</v>
      </c>
      <c r="AA28" t="s" s="1">
        <v>276</v>
      </c>
      <c r="AB28" t="s" s="1"/>
      <c r="AC28" t="s" s="1"/>
      <c r="AD28" t="s" s="1">
        <v>7</v>
      </c>
    </row>
    <row r="29" spans="1:30">
      <c r="A29" t="n" s="4">
        <v>25</v>
      </c>
      <c r="B29" t="s" s="1">
        <v>107</v>
      </c>
      <c r="C29" t="s" s="5">
        <v>208</v>
      </c>
      <c r="D29" t="s" s="1">
        <v>9</v>
      </c>
      <c r="E29" t="s" s="1">
        <v>175</v>
      </c>
      <c r="F29" t="n" s="7">
        <v>45429.0</v>
      </c>
      <c r="G29" t="s" s="1"/>
      <c r="H29" t="n" s="7">
        <v>45429.0</v>
      </c>
      <c r="I29" t="n" s="4">
        <v>1</v>
      </c>
      <c r="J29" t="n" s="8">
        <v>5.0</v>
      </c>
      <c r="K29" t="n" s="8">
        <v>696.0</v>
      </c>
      <c r="L29" t="n" s="8">
        <v>139.2</v>
      </c>
      <c r="M29" t="n" s="8">
        <v>696.0</v>
      </c>
      <c r="N29" t="n" s="8">
        <v>139.2</v>
      </c>
      <c r="O29" t="s" s="5">
        <v>265</v>
      </c>
      <c r="P29" t="n" s="8">
        <v>0.0</v>
      </c>
      <c r="Q29" t="n" s="8">
        <v>0.0</v>
      </c>
      <c r="R29" t="s" s="1">
        <v>265</v>
      </c>
      <c r="S29" t="s" s="1">
        <v>25</v>
      </c>
      <c r="T29" s="9">
        <f>HYPERLINK("https://my.zakupivli.pro/remote/dispatcher/state_purchase_view/51074263")</f>
        <v/>
      </c>
      <c r="U29" t="s" s="1">
        <v>277</v>
      </c>
      <c r="V29" t="n" s="4">
        <v>0</v>
      </c>
      <c r="W29" t="s" s="1"/>
      <c r="X29" t="s" s="1">
        <v>297</v>
      </c>
      <c r="Y29" t="n" s="8">
        <v>696.0</v>
      </c>
      <c r="Z29" t="s" s="1">
        <v>149</v>
      </c>
      <c r="AA29" t="s" s="1">
        <v>276</v>
      </c>
      <c r="AB29" t="s" s="1"/>
      <c r="AC29" t="s" s="1"/>
      <c r="AD29" t="s" s="1">
        <v>7</v>
      </c>
    </row>
    <row r="30" spans="1:30">
      <c r="A30" t="n" s="4">
        <v>26</v>
      </c>
      <c r="B30" t="s" s="1">
        <v>108</v>
      </c>
      <c r="C30" t="s" s="5">
        <v>170</v>
      </c>
      <c r="D30" t="s" s="1">
        <v>11</v>
      </c>
      <c r="E30" t="s" s="1">
        <v>175</v>
      </c>
      <c r="F30" t="n" s="7">
        <v>45429.0</v>
      </c>
      <c r="G30" t="s" s="1"/>
      <c r="H30" t="n" s="7">
        <v>45429.0</v>
      </c>
      <c r="I30" t="n" s="4">
        <v>1</v>
      </c>
      <c r="J30" t="s" s="1">
        <v>279</v>
      </c>
      <c r="K30" t="n" s="8">
        <v>1040.0</v>
      </c>
      <c r="L30" t="n" s="8">
        <v>0.0</v>
      </c>
      <c r="M30" t="n" s="8">
        <v>1040.0</v>
      </c>
      <c r="N30" t="s" s="1">
        <v>279</v>
      </c>
      <c r="O30" t="s" s="5">
        <v>265</v>
      </c>
      <c r="P30" t="n" s="8">
        <v>0.0</v>
      </c>
      <c r="Q30" t="n" s="8">
        <v>0.0</v>
      </c>
      <c r="R30" t="s" s="1">
        <v>265</v>
      </c>
      <c r="S30" t="s" s="1">
        <v>25</v>
      </c>
      <c r="T30" s="9">
        <f>HYPERLINK("https://my.zakupivli.pro/remote/dispatcher/state_purchase_view/51074524")</f>
        <v/>
      </c>
      <c r="U30" t="s" s="1">
        <v>277</v>
      </c>
      <c r="V30" t="n" s="4">
        <v>0</v>
      </c>
      <c r="W30" t="s" s="1"/>
      <c r="X30" t="s" s="1">
        <v>297</v>
      </c>
      <c r="Y30" t="n" s="8">
        <v>1040.0</v>
      </c>
      <c r="Z30" t="s" s="1">
        <v>149</v>
      </c>
      <c r="AA30" t="s" s="1">
        <v>276</v>
      </c>
      <c r="AB30" t="s" s="1"/>
      <c r="AC30" t="s" s="1"/>
      <c r="AD30" t="s" s="1">
        <v>7</v>
      </c>
    </row>
    <row r="31" spans="1:30">
      <c r="A31" t="n" s="4">
        <v>27</v>
      </c>
      <c r="B31" t="s" s="1">
        <v>109</v>
      </c>
      <c r="C31" t="s" s="5">
        <v>207</v>
      </c>
      <c r="D31" t="s" s="1">
        <v>47</v>
      </c>
      <c r="E31" t="s" s="1">
        <v>175</v>
      </c>
      <c r="F31" t="n" s="7">
        <v>45429.0</v>
      </c>
      <c r="G31" t="s" s="1"/>
      <c r="H31" t="n" s="7">
        <v>45429.0</v>
      </c>
      <c r="I31" t="n" s="4">
        <v>1</v>
      </c>
      <c r="J31" t="n" s="8">
        <v>2.0</v>
      </c>
      <c r="K31" t="n" s="8">
        <v>1680.0</v>
      </c>
      <c r="L31" t="n" s="8">
        <v>840.0</v>
      </c>
      <c r="M31" t="n" s="8">
        <v>1680.0</v>
      </c>
      <c r="N31" t="n" s="8">
        <v>840.0</v>
      </c>
      <c r="O31" t="s" s="5">
        <v>265</v>
      </c>
      <c r="P31" t="n" s="8">
        <v>0.0</v>
      </c>
      <c r="Q31" t="n" s="8">
        <v>0.0</v>
      </c>
      <c r="R31" t="s" s="1">
        <v>265</v>
      </c>
      <c r="S31" t="s" s="1">
        <v>25</v>
      </c>
      <c r="T31" s="9">
        <f>HYPERLINK("https://my.zakupivli.pro/remote/dispatcher/state_purchase_view/51074636")</f>
        <v/>
      </c>
      <c r="U31" t="s" s="1">
        <v>277</v>
      </c>
      <c r="V31" t="n" s="4">
        <v>0</v>
      </c>
      <c r="W31" t="s" s="1"/>
      <c r="X31" t="s" s="1">
        <v>297</v>
      </c>
      <c r="Y31" t="n" s="8">
        <v>1680.0</v>
      </c>
      <c r="Z31" t="s" s="1">
        <v>149</v>
      </c>
      <c r="AA31" t="s" s="1">
        <v>276</v>
      </c>
      <c r="AB31" t="s" s="1"/>
      <c r="AC31" t="s" s="1"/>
      <c r="AD31" t="s" s="1">
        <v>7</v>
      </c>
    </row>
    <row r="32" spans="1:30">
      <c r="A32" t="n" s="4">
        <v>28</v>
      </c>
      <c r="B32" t="s" s="1">
        <v>110</v>
      </c>
      <c r="C32" t="s" s="5">
        <v>155</v>
      </c>
      <c r="D32" t="s" s="1">
        <v>38</v>
      </c>
      <c r="E32" t="s" s="1">
        <v>175</v>
      </c>
      <c r="F32" t="n" s="7">
        <v>45429.0</v>
      </c>
      <c r="G32" t="s" s="1"/>
      <c r="H32" t="n" s="7">
        <v>45429.0</v>
      </c>
      <c r="I32" t="n" s="4">
        <v>1</v>
      </c>
      <c r="J32" t="n" s="8">
        <v>46.0</v>
      </c>
      <c r="K32" t="n" s="8">
        <v>846.0</v>
      </c>
      <c r="L32" t="n" s="8">
        <v>18.391304347826086</v>
      </c>
      <c r="M32" t="n" s="8">
        <v>846.0</v>
      </c>
      <c r="N32" t="n" s="8">
        <v>18.391304347826086</v>
      </c>
      <c r="O32" t="s" s="5">
        <v>265</v>
      </c>
      <c r="P32" t="n" s="8">
        <v>0.0</v>
      </c>
      <c r="Q32" t="n" s="8">
        <v>0.0</v>
      </c>
      <c r="R32" t="s" s="1">
        <v>265</v>
      </c>
      <c r="S32" t="s" s="1">
        <v>25</v>
      </c>
      <c r="T32" s="9">
        <f>HYPERLINK("https://my.zakupivli.pro/remote/dispatcher/state_purchase_view/51074702")</f>
        <v/>
      </c>
      <c r="U32" t="s" s="1">
        <v>277</v>
      </c>
      <c r="V32" t="n" s="4">
        <v>0</v>
      </c>
      <c r="W32" t="s" s="1"/>
      <c r="X32" t="s" s="1">
        <v>298</v>
      </c>
      <c r="Y32" t="n" s="8">
        <v>846.0</v>
      </c>
      <c r="Z32" t="s" s="1">
        <v>149</v>
      </c>
      <c r="AA32" t="s" s="1">
        <v>276</v>
      </c>
      <c r="AB32" t="s" s="1"/>
      <c r="AC32" t="s" s="1"/>
      <c r="AD32" t="s" s="1">
        <v>7</v>
      </c>
    </row>
    <row r="33" spans="1:30">
      <c r="A33" t="n" s="4">
        <v>29</v>
      </c>
      <c r="B33" t="s" s="1">
        <v>111</v>
      </c>
      <c r="C33" t="s" s="5">
        <v>272</v>
      </c>
      <c r="D33" t="s" s="1">
        <v>66</v>
      </c>
      <c r="E33" t="s" s="1">
        <v>175</v>
      </c>
      <c r="F33" t="n" s="7">
        <v>45429.0</v>
      </c>
      <c r="G33" t="s" s="1"/>
      <c r="H33" t="n" s="7">
        <v>45429.0</v>
      </c>
      <c r="I33" t="n" s="4">
        <v>1</v>
      </c>
      <c r="J33" t="n" s="8">
        <v>10.0</v>
      </c>
      <c r="K33" t="n" s="8">
        <v>5652.0</v>
      </c>
      <c r="L33" t="n" s="8">
        <v>565.2</v>
      </c>
      <c r="M33" t="n" s="8">
        <v>5652.0</v>
      </c>
      <c r="N33" t="n" s="8">
        <v>565.2</v>
      </c>
      <c r="O33" t="s" s="5">
        <v>265</v>
      </c>
      <c r="P33" t="n" s="8">
        <v>0.0</v>
      </c>
      <c r="Q33" t="n" s="8">
        <v>0.0</v>
      </c>
      <c r="R33" t="s" s="1">
        <v>265</v>
      </c>
      <c r="S33" t="s" s="1">
        <v>25</v>
      </c>
      <c r="T33" s="9">
        <f>HYPERLINK("https://my.zakupivli.pro/remote/dispatcher/state_purchase_view/51076960")</f>
        <v/>
      </c>
      <c r="U33" t="s" s="1">
        <v>277</v>
      </c>
      <c r="V33" t="n" s="4">
        <v>0</v>
      </c>
      <c r="W33" t="s" s="1"/>
      <c r="X33" t="s" s="1">
        <v>297</v>
      </c>
      <c r="Y33" t="n" s="8">
        <v>5652.0</v>
      </c>
      <c r="Z33" t="s" s="1">
        <v>149</v>
      </c>
      <c r="AA33" t="s" s="1">
        <v>276</v>
      </c>
      <c r="AB33" t="s" s="1"/>
      <c r="AC33" t="s" s="1"/>
      <c r="AD33" t="s" s="1">
        <v>7</v>
      </c>
    </row>
    <row r="34" spans="1:30">
      <c r="A34" t="n" s="4">
        <v>30</v>
      </c>
      <c r="B34" t="s" s="1">
        <v>112</v>
      </c>
      <c r="C34" t="s" s="5">
        <v>185</v>
      </c>
      <c r="D34" t="s" s="1">
        <v>60</v>
      </c>
      <c r="E34" t="s" s="1">
        <v>175</v>
      </c>
      <c r="F34" t="n" s="7">
        <v>45429.0</v>
      </c>
      <c r="G34" t="s" s="1"/>
      <c r="H34" t="n" s="7">
        <v>45429.0</v>
      </c>
      <c r="I34" t="n" s="4">
        <v>1</v>
      </c>
      <c r="J34" t="n" s="8">
        <v>39.0</v>
      </c>
      <c r="K34" t="n" s="8">
        <v>11970.0</v>
      </c>
      <c r="L34" t="n" s="8">
        <v>306.9230769230769</v>
      </c>
      <c r="M34" t="n" s="8">
        <v>11970.0</v>
      </c>
      <c r="N34" t="n" s="8">
        <v>306.9230769230769</v>
      </c>
      <c r="O34" t="s" s="5">
        <v>265</v>
      </c>
      <c r="P34" t="n" s="8">
        <v>0.0</v>
      </c>
      <c r="Q34" t="n" s="8">
        <v>0.0</v>
      </c>
      <c r="R34" t="s" s="1">
        <v>265</v>
      </c>
      <c r="S34" t="s" s="1">
        <v>25</v>
      </c>
      <c r="T34" s="9">
        <f>HYPERLINK("https://my.zakupivli.pro/remote/dispatcher/state_purchase_view/51077155")</f>
        <v/>
      </c>
      <c r="U34" t="s" s="1">
        <v>277</v>
      </c>
      <c r="V34" t="n" s="4">
        <v>0</v>
      </c>
      <c r="W34" t="s" s="1"/>
      <c r="X34" t="s" s="1">
        <v>298</v>
      </c>
      <c r="Y34" t="n" s="8">
        <v>11970.0</v>
      </c>
      <c r="Z34" t="s" s="1">
        <v>149</v>
      </c>
      <c r="AA34" t="s" s="1">
        <v>276</v>
      </c>
      <c r="AB34" t="s" s="1"/>
      <c r="AC34" t="s" s="1"/>
      <c r="AD34" t="s" s="1">
        <v>7</v>
      </c>
    </row>
    <row r="35" spans="1:30">
      <c r="A35" t="n" s="4">
        <v>31</v>
      </c>
      <c r="B35" t="s" s="1">
        <v>113</v>
      </c>
      <c r="C35" t="s" s="5">
        <v>195</v>
      </c>
      <c r="D35" t="s" s="1">
        <v>56</v>
      </c>
      <c r="E35" t="s" s="1">
        <v>175</v>
      </c>
      <c r="F35" t="n" s="7">
        <v>45429.0</v>
      </c>
      <c r="G35" t="s" s="1"/>
      <c r="H35" t="n" s="7">
        <v>45429.0</v>
      </c>
      <c r="I35" t="n" s="4">
        <v>1</v>
      </c>
      <c r="J35" t="s" s="1">
        <v>279</v>
      </c>
      <c r="K35" t="n" s="8">
        <v>6469.2</v>
      </c>
      <c r="L35" t="n" s="8">
        <v>0.0</v>
      </c>
      <c r="M35" t="n" s="8">
        <v>6469.2</v>
      </c>
      <c r="N35" t="s" s="1">
        <v>279</v>
      </c>
      <c r="O35" t="s" s="5">
        <v>265</v>
      </c>
      <c r="P35" t="n" s="8">
        <v>0.0</v>
      </c>
      <c r="Q35" t="n" s="8">
        <v>0.0</v>
      </c>
      <c r="R35" t="s" s="1">
        <v>265</v>
      </c>
      <c r="S35" t="s" s="1">
        <v>25</v>
      </c>
      <c r="T35" s="9">
        <f>HYPERLINK("https://my.zakupivli.pro/remote/dispatcher/state_purchase_view/51077380")</f>
        <v/>
      </c>
      <c r="U35" t="s" s="1">
        <v>277</v>
      </c>
      <c r="V35" t="n" s="4">
        <v>0</v>
      </c>
      <c r="W35" t="s" s="1"/>
      <c r="X35" t="s" s="1">
        <v>297</v>
      </c>
      <c r="Y35" t="n" s="8">
        <v>6469.2</v>
      </c>
      <c r="Z35" t="s" s="1">
        <v>149</v>
      </c>
      <c r="AA35" t="s" s="1">
        <v>276</v>
      </c>
      <c r="AB35" t="s" s="1"/>
      <c r="AC35" t="s" s="1"/>
      <c r="AD35" t="s" s="1">
        <v>7</v>
      </c>
    </row>
    <row r="36" spans="1:30">
      <c r="A36" t="n" s="4">
        <v>32</v>
      </c>
      <c r="B36" t="s" s="1">
        <v>114</v>
      </c>
      <c r="C36" t="s" s="5">
        <v>219</v>
      </c>
      <c r="D36" t="s" s="1">
        <v>70</v>
      </c>
      <c r="E36" t="s" s="1">
        <v>175</v>
      </c>
      <c r="F36" t="n" s="7">
        <v>45433.0</v>
      </c>
      <c r="G36" t="s" s="1"/>
      <c r="H36" t="n" s="7">
        <v>45433.0</v>
      </c>
      <c r="I36" t="n" s="4">
        <v>1</v>
      </c>
      <c r="J36" t="n" s="8">
        <v>1.0</v>
      </c>
      <c r="K36" t="n" s="8">
        <v>18000.0</v>
      </c>
      <c r="L36" t="n" s="8">
        <v>18000.0</v>
      </c>
      <c r="M36" t="n" s="8">
        <v>18000.0</v>
      </c>
      <c r="N36" t="n" s="8">
        <v>18000.0</v>
      </c>
      <c r="O36" t="s" s="5">
        <v>178</v>
      </c>
      <c r="P36" t="n" s="8">
        <v>0.0</v>
      </c>
      <c r="Q36" t="n" s="8">
        <v>0.0</v>
      </c>
      <c r="R36" t="s" s="1">
        <v>178</v>
      </c>
      <c r="S36" t="s" s="1">
        <v>8</v>
      </c>
      <c r="T36" s="9">
        <f>HYPERLINK("https://my.zakupivli.pro/remote/dispatcher/state_purchase_view/51123255")</f>
        <v/>
      </c>
      <c r="U36" t="s" s="1">
        <v>277</v>
      </c>
      <c r="V36" t="n" s="4">
        <v>0</v>
      </c>
      <c r="W36" t="s" s="1"/>
      <c r="X36" t="s" s="1">
        <v>290</v>
      </c>
      <c r="Y36" t="n" s="8">
        <v>18000.0</v>
      </c>
      <c r="Z36" t="s" s="1">
        <v>149</v>
      </c>
      <c r="AA36" t="s" s="1">
        <v>276</v>
      </c>
      <c r="AB36" t="s" s="1"/>
      <c r="AC36" t="s" s="1"/>
      <c r="AD36" t="s" s="1">
        <v>7</v>
      </c>
    </row>
    <row r="37" spans="1:30">
      <c r="A37" t="n" s="4">
        <v>33</v>
      </c>
      <c r="B37" t="s" s="1">
        <v>115</v>
      </c>
      <c r="C37" t="s" s="5">
        <v>183</v>
      </c>
      <c r="D37" t="s" s="1">
        <v>17</v>
      </c>
      <c r="E37" t="s" s="1">
        <v>175</v>
      </c>
      <c r="F37" t="n" s="7">
        <v>45433.0</v>
      </c>
      <c r="G37" t="s" s="1"/>
      <c r="H37" t="n" s="7">
        <v>45433.0</v>
      </c>
      <c r="I37" t="n" s="4">
        <v>1</v>
      </c>
      <c r="J37" t="n" s="8">
        <v>7.0</v>
      </c>
      <c r="K37" t="n" s="8">
        <v>6615.0</v>
      </c>
      <c r="L37" t="n" s="8">
        <v>945.0</v>
      </c>
      <c r="M37" t="n" s="8">
        <v>6615.0</v>
      </c>
      <c r="N37" t="n" s="8">
        <v>945.0</v>
      </c>
      <c r="O37" t="s" s="5">
        <v>269</v>
      </c>
      <c r="P37" t="n" s="8">
        <v>0.0</v>
      </c>
      <c r="Q37" t="n" s="8">
        <v>0.0</v>
      </c>
      <c r="R37" t="s" s="1">
        <v>269</v>
      </c>
      <c r="S37" t="s" s="1">
        <v>32</v>
      </c>
      <c r="T37" s="9">
        <f>HYPERLINK("https://my.zakupivli.pro/remote/dispatcher/state_purchase_view/51123456")</f>
        <v/>
      </c>
      <c r="U37" t="s" s="1">
        <v>277</v>
      </c>
      <c r="V37" t="n" s="4">
        <v>0</v>
      </c>
      <c r="W37" t="s" s="1"/>
      <c r="X37" t="s" s="1">
        <v>302</v>
      </c>
      <c r="Y37" t="n" s="8">
        <v>6615.0</v>
      </c>
      <c r="Z37" t="s" s="1">
        <v>149</v>
      </c>
      <c r="AA37" t="s" s="1">
        <v>276</v>
      </c>
      <c r="AB37" t="s" s="1"/>
      <c r="AC37" t="s" s="1"/>
      <c r="AD37" t="s" s="1">
        <v>7</v>
      </c>
    </row>
    <row r="38" spans="1:30">
      <c r="A38" t="n" s="4">
        <v>34</v>
      </c>
      <c r="B38" t="s" s="1">
        <v>116</v>
      </c>
      <c r="C38" t="s" s="5">
        <v>232</v>
      </c>
      <c r="D38" t="s" s="1">
        <v>18</v>
      </c>
      <c r="E38" t="s" s="1">
        <v>175</v>
      </c>
      <c r="F38" t="n" s="7">
        <v>45433.0</v>
      </c>
      <c r="G38" t="s" s="1"/>
      <c r="H38" t="n" s="7">
        <v>45433.0</v>
      </c>
      <c r="I38" t="n" s="4">
        <v>1</v>
      </c>
      <c r="J38" t="n" s="8">
        <v>2500.0</v>
      </c>
      <c r="K38" t="n" s="8">
        <v>5200.0</v>
      </c>
      <c r="L38" t="n" s="8">
        <v>2.08</v>
      </c>
      <c r="M38" t="n" s="8">
        <v>5200.0</v>
      </c>
      <c r="N38" t="n" s="8">
        <v>2.08</v>
      </c>
      <c r="O38" t="s" s="5">
        <v>269</v>
      </c>
      <c r="P38" t="n" s="8">
        <v>0.0</v>
      </c>
      <c r="Q38" t="n" s="8">
        <v>0.0</v>
      </c>
      <c r="R38" t="s" s="1">
        <v>269</v>
      </c>
      <c r="S38" t="s" s="1">
        <v>32</v>
      </c>
      <c r="T38" s="9">
        <f>HYPERLINK("https://my.zakupivli.pro/remote/dispatcher/state_purchase_view/51124049")</f>
        <v/>
      </c>
      <c r="U38" t="s" s="1">
        <v>277</v>
      </c>
      <c r="V38" t="n" s="4">
        <v>0</v>
      </c>
      <c r="W38" t="s" s="1"/>
      <c r="X38" t="s" s="1">
        <v>302</v>
      </c>
      <c r="Y38" t="n" s="8">
        <v>5200.0</v>
      </c>
      <c r="Z38" t="s" s="1">
        <v>149</v>
      </c>
      <c r="AA38" t="s" s="1">
        <v>276</v>
      </c>
      <c r="AB38" t="s" s="1"/>
      <c r="AC38" t="s" s="1"/>
      <c r="AD38" t="s" s="1">
        <v>7</v>
      </c>
    </row>
    <row r="39" spans="1:30">
      <c r="A39" t="n" s="4">
        <v>35</v>
      </c>
      <c r="B39" t="s" s="1">
        <v>117</v>
      </c>
      <c r="C39" t="s" s="5">
        <v>180</v>
      </c>
      <c r="D39" t="s" s="1">
        <v>69</v>
      </c>
      <c r="E39" t="s" s="1">
        <v>175</v>
      </c>
      <c r="F39" t="n" s="7">
        <v>45434.0</v>
      </c>
      <c r="G39" t="s" s="1"/>
      <c r="H39" t="n" s="7">
        <v>45434.0</v>
      </c>
      <c r="I39" t="n" s="4">
        <v>1</v>
      </c>
      <c r="J39" t="n" s="8">
        <v>1.0</v>
      </c>
      <c r="K39" t="n" s="8">
        <v>789993.5</v>
      </c>
      <c r="L39" t="n" s="8">
        <v>789993.5</v>
      </c>
      <c r="M39" t="n" s="8">
        <v>789993.5</v>
      </c>
      <c r="N39" t="n" s="8">
        <v>789993.5</v>
      </c>
      <c r="O39" t="s" s="5">
        <v>213</v>
      </c>
      <c r="P39" t="n" s="8">
        <v>0.0</v>
      </c>
      <c r="Q39" t="n" s="8">
        <v>0.0</v>
      </c>
      <c r="R39" t="s" s="1">
        <v>213</v>
      </c>
      <c r="S39" t="s" s="1">
        <v>33</v>
      </c>
      <c r="T39" s="9">
        <f>HYPERLINK("https://my.zakupivli.pro/remote/dispatcher/state_purchase_view/51166905")</f>
        <v/>
      </c>
      <c r="U39" t="s" s="1">
        <v>277</v>
      </c>
      <c r="V39" t="n" s="4">
        <v>0</v>
      </c>
      <c r="W39" t="s" s="1"/>
      <c r="X39" t="s" s="1">
        <v>293</v>
      </c>
      <c r="Y39" t="n" s="8">
        <v>789993.5</v>
      </c>
      <c r="Z39" t="s" s="1">
        <v>149</v>
      </c>
      <c r="AA39" t="s" s="1">
        <v>276</v>
      </c>
      <c r="AB39" t="s" s="1"/>
      <c r="AC39" t="s" s="1"/>
      <c r="AD39" t="s" s="1">
        <v>7</v>
      </c>
    </row>
    <row r="40" spans="1:30">
      <c r="A40" t="n" s="4">
        <v>36</v>
      </c>
      <c r="B40" t="s" s="1">
        <v>118</v>
      </c>
      <c r="C40" t="s" s="5">
        <v>171</v>
      </c>
      <c r="D40" t="s" s="1">
        <v>22</v>
      </c>
      <c r="E40" t="s" s="1">
        <v>175</v>
      </c>
      <c r="F40" t="n" s="7">
        <v>45441.0</v>
      </c>
      <c r="G40" t="s" s="1"/>
      <c r="H40" t="n" s="7">
        <v>45441.0</v>
      </c>
      <c r="I40" t="n" s="4">
        <v>1</v>
      </c>
      <c r="J40" t="n" s="8">
        <v>3.0</v>
      </c>
      <c r="K40" t="n" s="8">
        <v>132.66</v>
      </c>
      <c r="L40" t="n" s="8">
        <v>44.22</v>
      </c>
      <c r="M40" t="n" s="8">
        <v>132.66</v>
      </c>
      <c r="N40" t="n" s="8">
        <v>44.22</v>
      </c>
      <c r="O40" t="s" s="5">
        <v>166</v>
      </c>
      <c r="P40" t="n" s="8">
        <v>0.0</v>
      </c>
      <c r="Q40" t="n" s="8">
        <v>0.0</v>
      </c>
      <c r="R40" t="s" s="1">
        <v>166</v>
      </c>
      <c r="S40" t="s" s="1">
        <v>45</v>
      </c>
      <c r="T40" s="9">
        <f>HYPERLINK("https://my.zakupivli.pro/remote/dispatcher/state_purchase_view/51306315")</f>
        <v/>
      </c>
      <c r="U40" t="s" s="1">
        <v>277</v>
      </c>
      <c r="V40" t="n" s="4">
        <v>0</v>
      </c>
      <c r="W40" t="s" s="1"/>
      <c r="X40" t="s" s="1">
        <v>4</v>
      </c>
      <c r="Y40" t="n" s="8">
        <v>132.66</v>
      </c>
      <c r="Z40" t="s" s="1">
        <v>149</v>
      </c>
      <c r="AA40" t="s" s="1">
        <v>276</v>
      </c>
      <c r="AB40" t="s" s="1"/>
      <c r="AC40" t="s" s="1"/>
      <c r="AD40" t="s" s="1">
        <v>7</v>
      </c>
    </row>
    <row r="41" spans="1:30">
      <c r="A41" t="n" s="4">
        <v>37</v>
      </c>
      <c r="B41" t="s" s="1">
        <v>119</v>
      </c>
      <c r="C41" t="s" s="5">
        <v>252</v>
      </c>
      <c r="D41" t="s" s="1">
        <v>73</v>
      </c>
      <c r="E41" t="s" s="1">
        <v>175</v>
      </c>
      <c r="F41" t="n" s="7">
        <v>45441.0</v>
      </c>
      <c r="G41" t="s" s="1"/>
      <c r="H41" t="n" s="7">
        <v>45441.0</v>
      </c>
      <c r="I41" t="n" s="4">
        <v>1</v>
      </c>
      <c r="J41" t="n" s="8">
        <v>1.0</v>
      </c>
      <c r="K41" t="n" s="8">
        <v>8896.0</v>
      </c>
      <c r="L41" t="n" s="8">
        <v>8896.0</v>
      </c>
      <c r="M41" t="n" s="8">
        <v>8896.0</v>
      </c>
      <c r="N41" t="n" s="8">
        <v>8896.0</v>
      </c>
      <c r="O41" t="s" s="5">
        <v>264</v>
      </c>
      <c r="P41" t="n" s="8">
        <v>0.0</v>
      </c>
      <c r="Q41" t="n" s="8">
        <v>0.0</v>
      </c>
      <c r="R41" t="s" s="1">
        <v>264</v>
      </c>
      <c r="S41" t="s" s="1">
        <v>20</v>
      </c>
      <c r="T41" s="9">
        <f>HYPERLINK("https://my.zakupivli.pro/remote/dispatcher/state_purchase_view/51306777")</f>
        <v/>
      </c>
      <c r="U41" t="s" s="1">
        <v>277</v>
      </c>
      <c r="V41" t="n" s="4">
        <v>0</v>
      </c>
      <c r="W41" t="s" s="1"/>
      <c r="X41" t="s" s="1">
        <v>295</v>
      </c>
      <c r="Y41" t="n" s="8">
        <v>8896.0</v>
      </c>
      <c r="Z41" t="s" s="1">
        <v>149</v>
      </c>
      <c r="AA41" t="s" s="1">
        <v>276</v>
      </c>
      <c r="AB41" t="s" s="1"/>
      <c r="AC41" t="s" s="1"/>
      <c r="AD41" t="s" s="1">
        <v>7</v>
      </c>
    </row>
    <row r="42" spans="1:30">
      <c r="A42" t="n" s="4">
        <v>38</v>
      </c>
      <c r="B42" t="s" s="1">
        <v>120</v>
      </c>
      <c r="C42" t="s" s="5">
        <v>223</v>
      </c>
      <c r="D42" t="s" s="1">
        <v>76</v>
      </c>
      <c r="E42" t="s" s="1">
        <v>175</v>
      </c>
      <c r="F42" t="n" s="7">
        <v>45441.0</v>
      </c>
      <c r="G42" t="s" s="1"/>
      <c r="H42" t="n" s="7">
        <v>45441.0</v>
      </c>
      <c r="I42" t="n" s="4">
        <v>1</v>
      </c>
      <c r="J42" t="n" s="8">
        <v>1.0</v>
      </c>
      <c r="K42" t="n" s="8">
        <v>54.0</v>
      </c>
      <c r="L42" t="n" s="8">
        <v>54.0</v>
      </c>
      <c r="M42" t="n" s="8">
        <v>54.0</v>
      </c>
      <c r="N42" t="n" s="8">
        <v>54.0</v>
      </c>
      <c r="O42" t="s" s="5">
        <v>166</v>
      </c>
      <c r="P42" t="n" s="8">
        <v>0.0</v>
      </c>
      <c r="Q42" t="n" s="8">
        <v>0.0</v>
      </c>
      <c r="R42" t="s" s="1">
        <v>166</v>
      </c>
      <c r="S42" t="s" s="1">
        <v>45</v>
      </c>
      <c r="T42" s="9">
        <f>HYPERLINK("https://my.zakupivli.pro/remote/dispatcher/state_purchase_view/51308005")</f>
        <v/>
      </c>
      <c r="U42" t="s" s="1">
        <v>277</v>
      </c>
      <c r="V42" t="n" s="4">
        <v>0</v>
      </c>
      <c r="W42" t="s" s="1"/>
      <c r="X42" t="s" s="1">
        <v>300</v>
      </c>
      <c r="Y42" t="n" s="8">
        <v>54.0</v>
      </c>
      <c r="Z42" t="s" s="1">
        <v>149</v>
      </c>
      <c r="AA42" t="s" s="1">
        <v>276</v>
      </c>
      <c r="AB42" t="s" s="1"/>
      <c r="AC42" t="s" s="1"/>
      <c r="AD42" t="s" s="1">
        <v>7</v>
      </c>
    </row>
    <row r="43" spans="1:30">
      <c r="A43" t="n" s="4">
        <v>39</v>
      </c>
      <c r="B43" t="s" s="1">
        <v>121</v>
      </c>
      <c r="C43" t="s" s="5">
        <v>237</v>
      </c>
      <c r="D43" t="s" s="1">
        <v>58</v>
      </c>
      <c r="E43" t="s" s="1">
        <v>175</v>
      </c>
      <c r="F43" t="n" s="7">
        <v>45442.0</v>
      </c>
      <c r="G43" t="s" s="1"/>
      <c r="H43" t="n" s="7">
        <v>45442.0</v>
      </c>
      <c r="I43" t="n" s="4">
        <v>1</v>
      </c>
      <c r="J43" t="n" s="8">
        <v>17.0</v>
      </c>
      <c r="K43" t="n" s="8">
        <v>62900.0</v>
      </c>
      <c r="L43" t="n" s="8">
        <v>3700.0</v>
      </c>
      <c r="M43" t="n" s="8">
        <v>62900.0</v>
      </c>
      <c r="N43" t="n" s="8">
        <v>3700.0</v>
      </c>
      <c r="O43" t="s" s="5">
        <v>249</v>
      </c>
      <c r="P43" t="n" s="8">
        <v>0.0</v>
      </c>
      <c r="Q43" t="n" s="8">
        <v>0.0</v>
      </c>
      <c r="R43" t="s" s="1">
        <v>249</v>
      </c>
      <c r="S43" t="s" s="1">
        <v>44</v>
      </c>
      <c r="T43" s="9">
        <f>HYPERLINK("https://my.zakupivli.pro/remote/dispatcher/state_purchase_view/51325398")</f>
        <v/>
      </c>
      <c r="U43" t="s" s="1">
        <v>277</v>
      </c>
      <c r="V43" t="n" s="4">
        <v>0</v>
      </c>
      <c r="W43" t="s" s="1"/>
      <c r="X43" t="s" s="1">
        <v>287</v>
      </c>
      <c r="Y43" t="n" s="8">
        <v>62900.0</v>
      </c>
      <c r="Z43" t="s" s="1">
        <v>149</v>
      </c>
      <c r="AA43" t="s" s="1">
        <v>276</v>
      </c>
      <c r="AB43" t="s" s="1"/>
      <c r="AC43" t="s" s="1"/>
      <c r="AD43" t="s" s="1">
        <v>7</v>
      </c>
    </row>
    <row r="44" spans="1:30">
      <c r="A44" t="n" s="4">
        <v>40</v>
      </c>
      <c r="B44" t="s" s="1">
        <v>122</v>
      </c>
      <c r="C44" t="s" s="5">
        <v>204</v>
      </c>
      <c r="D44" t="s" s="1">
        <v>19</v>
      </c>
      <c r="E44" t="s" s="1">
        <v>175</v>
      </c>
      <c r="F44" t="n" s="7">
        <v>45442.0</v>
      </c>
      <c r="G44" t="s" s="1"/>
      <c r="H44" t="n" s="7">
        <v>45442.0</v>
      </c>
      <c r="I44" t="n" s="4">
        <v>1</v>
      </c>
      <c r="J44" t="n" s="8">
        <v>2200.0</v>
      </c>
      <c r="K44" t="n" s="8">
        <v>8400.0</v>
      </c>
      <c r="L44" t="n" s="8">
        <v>3.8181818181818183</v>
      </c>
      <c r="M44" t="n" s="8">
        <v>8400.0</v>
      </c>
      <c r="N44" t="n" s="8">
        <v>3.8181818181818183</v>
      </c>
      <c r="O44" t="s" s="5">
        <v>153</v>
      </c>
      <c r="P44" t="n" s="8">
        <v>0.0</v>
      </c>
      <c r="Q44" t="n" s="8">
        <v>0.0</v>
      </c>
      <c r="R44" t="s" s="1">
        <v>153</v>
      </c>
      <c r="S44" t="s" s="1">
        <v>15</v>
      </c>
      <c r="T44" s="9">
        <f>HYPERLINK("https://my.zakupivli.pro/remote/dispatcher/state_purchase_view/51326341")</f>
        <v/>
      </c>
      <c r="U44" t="s" s="1">
        <v>277</v>
      </c>
      <c r="V44" t="n" s="4">
        <v>0</v>
      </c>
      <c r="W44" t="s" s="1"/>
      <c r="X44" t="s" s="1">
        <v>292</v>
      </c>
      <c r="Y44" t="n" s="8">
        <v>8400.0</v>
      </c>
      <c r="Z44" t="s" s="1">
        <v>149</v>
      </c>
      <c r="AA44" t="s" s="1">
        <v>276</v>
      </c>
      <c r="AB44" t="s" s="1"/>
      <c r="AC44" t="s" s="1"/>
      <c r="AD44" t="s" s="1">
        <v>7</v>
      </c>
    </row>
    <row r="45" spans="1:30">
      <c r="A45" t="n" s="4">
        <v>41</v>
      </c>
      <c r="B45" t="s" s="1">
        <v>123</v>
      </c>
      <c r="C45" t="s" s="5">
        <v>220</v>
      </c>
      <c r="D45" t="s" s="1">
        <v>71</v>
      </c>
      <c r="E45" t="s" s="1">
        <v>175</v>
      </c>
      <c r="F45" t="n" s="7">
        <v>45442.0</v>
      </c>
      <c r="G45" t="s" s="1"/>
      <c r="H45" t="n" s="7">
        <v>45442.0</v>
      </c>
      <c r="I45" t="n" s="4">
        <v>1</v>
      </c>
      <c r="J45" t="n" s="8">
        <v>1.0</v>
      </c>
      <c r="K45" t="n" s="8">
        <v>22000.0</v>
      </c>
      <c r="L45" t="n" s="8">
        <v>22000.0</v>
      </c>
      <c r="M45" t="n" s="8">
        <v>22000.0</v>
      </c>
      <c r="N45" t="n" s="8">
        <v>22000.0</v>
      </c>
      <c r="O45" t="s" s="5">
        <v>249</v>
      </c>
      <c r="P45" t="n" s="8">
        <v>0.0</v>
      </c>
      <c r="Q45" t="n" s="8">
        <v>0.0</v>
      </c>
      <c r="R45" t="s" s="1">
        <v>249</v>
      </c>
      <c r="S45" t="s" s="1">
        <v>44</v>
      </c>
      <c r="T45" s="9">
        <f>HYPERLINK("https://my.zakupivli.pro/remote/dispatcher/state_purchase_view/51326564")</f>
        <v/>
      </c>
      <c r="U45" t="s" s="1">
        <v>277</v>
      </c>
      <c r="V45" t="n" s="4">
        <v>0</v>
      </c>
      <c r="W45" t="s" s="1"/>
      <c r="X45" t="s" s="1">
        <v>288</v>
      </c>
      <c r="Y45" t="n" s="8">
        <v>22000.0</v>
      </c>
      <c r="Z45" t="s" s="1">
        <v>149</v>
      </c>
      <c r="AA45" t="s" s="1">
        <v>276</v>
      </c>
      <c r="AB45" t="s" s="1"/>
      <c r="AC45" t="s" s="1"/>
      <c r="AD45" t="s" s="1">
        <v>7</v>
      </c>
    </row>
    <row r="46" spans="1:30">
      <c r="A46" t="n" s="4">
        <v>42</v>
      </c>
      <c r="B46" t="s" s="1">
        <v>124</v>
      </c>
      <c r="C46" t="s" s="5">
        <v>255</v>
      </c>
      <c r="D46" t="s" s="1">
        <v>56</v>
      </c>
      <c r="E46" t="s" s="1">
        <v>175</v>
      </c>
      <c r="F46" t="n" s="7">
        <v>45442.0</v>
      </c>
      <c r="G46" t="s" s="1"/>
      <c r="H46" t="n" s="7">
        <v>45442.0</v>
      </c>
      <c r="I46" t="n" s="4">
        <v>1</v>
      </c>
      <c r="J46" t="s" s="1">
        <v>279</v>
      </c>
      <c r="K46" t="n" s="8">
        <v>9675.42</v>
      </c>
      <c r="L46" t="n" s="8">
        <v>0.0</v>
      </c>
      <c r="M46" t="n" s="8">
        <v>9675.42</v>
      </c>
      <c r="N46" t="s" s="1">
        <v>279</v>
      </c>
      <c r="O46" t="s" s="5">
        <v>263</v>
      </c>
      <c r="P46" t="n" s="8">
        <v>0.0</v>
      </c>
      <c r="Q46" t="n" s="8">
        <v>0.0</v>
      </c>
      <c r="R46" t="s" s="1">
        <v>263</v>
      </c>
      <c r="S46" t="s" s="1">
        <v>27</v>
      </c>
      <c r="T46" s="9">
        <f>HYPERLINK("https://my.zakupivli.pro/remote/dispatcher/state_purchase_view/51326755")</f>
        <v/>
      </c>
      <c r="U46" t="s" s="1">
        <v>277</v>
      </c>
      <c r="V46" t="n" s="4">
        <v>0</v>
      </c>
      <c r="W46" t="s" s="1"/>
      <c r="X46" t="s" s="1">
        <v>3</v>
      </c>
      <c r="Y46" t="n" s="8">
        <v>9675.42</v>
      </c>
      <c r="Z46" t="s" s="1">
        <v>149</v>
      </c>
      <c r="AA46" t="s" s="1">
        <v>276</v>
      </c>
      <c r="AB46" t="s" s="1"/>
      <c r="AC46" t="s" s="1"/>
      <c r="AD46" t="s" s="1">
        <v>7</v>
      </c>
    </row>
    <row r="47" spans="1:30">
      <c r="A47" t="n" s="4">
        <v>43</v>
      </c>
      <c r="B47" t="s" s="1">
        <v>125</v>
      </c>
      <c r="C47" t="s" s="5">
        <v>186</v>
      </c>
      <c r="D47" t="s" s="1">
        <v>50</v>
      </c>
      <c r="E47" t="s" s="1">
        <v>175</v>
      </c>
      <c r="F47" t="n" s="7">
        <v>45442.0</v>
      </c>
      <c r="G47" t="s" s="1"/>
      <c r="H47" t="n" s="7">
        <v>45442.0</v>
      </c>
      <c r="I47" t="n" s="4">
        <v>1</v>
      </c>
      <c r="J47" t="n" s="8">
        <v>26.0</v>
      </c>
      <c r="K47" t="n" s="8">
        <v>5250.32</v>
      </c>
      <c r="L47" t="n" s="8">
        <v>201.9353846153846</v>
      </c>
      <c r="M47" t="n" s="8">
        <v>5250.32</v>
      </c>
      <c r="N47" t="n" s="8">
        <v>201.9353846153846</v>
      </c>
      <c r="O47" t="s" s="5">
        <v>263</v>
      </c>
      <c r="P47" t="n" s="8">
        <v>0.0</v>
      </c>
      <c r="Q47" t="n" s="8">
        <v>0.0</v>
      </c>
      <c r="R47" t="s" s="1">
        <v>263</v>
      </c>
      <c r="S47" t="s" s="1">
        <v>27</v>
      </c>
      <c r="T47" s="9">
        <f>HYPERLINK("https://my.zakupivli.pro/remote/dispatcher/state_purchase_view/51326978")</f>
        <v/>
      </c>
      <c r="U47" t="s" s="1">
        <v>277</v>
      </c>
      <c r="V47" t="n" s="4">
        <v>0</v>
      </c>
      <c r="W47" t="s" s="1"/>
      <c r="X47" t="s" s="1">
        <v>296</v>
      </c>
      <c r="Y47" t="n" s="8">
        <v>5250.32</v>
      </c>
      <c r="Z47" t="s" s="1">
        <v>149</v>
      </c>
      <c r="AA47" t="s" s="1">
        <v>276</v>
      </c>
      <c r="AB47" t="s" s="1"/>
      <c r="AC47" t="s" s="1"/>
      <c r="AD47" t="s" s="1">
        <v>7</v>
      </c>
    </row>
    <row r="48" spans="1:30">
      <c r="A48" t="n" s="4">
        <v>44</v>
      </c>
      <c r="B48" t="s" s="1">
        <v>126</v>
      </c>
      <c r="C48" t="s" s="5">
        <v>154</v>
      </c>
      <c r="D48" t="s" s="1">
        <v>11</v>
      </c>
      <c r="E48" t="s" s="1">
        <v>175</v>
      </c>
      <c r="F48" t="n" s="7">
        <v>45442.0</v>
      </c>
      <c r="G48" t="s" s="1"/>
      <c r="H48" t="n" s="7">
        <v>45442.0</v>
      </c>
      <c r="I48" t="n" s="4">
        <v>1</v>
      </c>
      <c r="J48" t="n" s="8">
        <v>5.0</v>
      </c>
      <c r="K48" t="n" s="8">
        <v>210.1</v>
      </c>
      <c r="L48" t="n" s="8">
        <v>42.019999999999996</v>
      </c>
      <c r="M48" t="n" s="8">
        <v>210.1</v>
      </c>
      <c r="N48" t="n" s="8">
        <v>42.019999999999996</v>
      </c>
      <c r="O48" t="s" s="5">
        <v>263</v>
      </c>
      <c r="P48" t="n" s="8">
        <v>0.0</v>
      </c>
      <c r="Q48" t="n" s="8">
        <v>0.0</v>
      </c>
      <c r="R48" t="s" s="1">
        <v>263</v>
      </c>
      <c r="S48" t="s" s="1">
        <v>27</v>
      </c>
      <c r="T48" s="9">
        <f>HYPERLINK("https://my.zakupivli.pro/remote/dispatcher/state_purchase_view/51327832")</f>
        <v/>
      </c>
      <c r="U48" t="s" s="1">
        <v>277</v>
      </c>
      <c r="V48" t="n" s="4">
        <v>0</v>
      </c>
      <c r="W48" t="s" s="1"/>
      <c r="X48" t="s" s="1">
        <v>296</v>
      </c>
      <c r="Y48" t="n" s="8">
        <v>210.1</v>
      </c>
      <c r="Z48" t="s" s="1">
        <v>149</v>
      </c>
      <c r="AA48" t="s" s="1">
        <v>276</v>
      </c>
      <c r="AB48" t="s" s="1"/>
      <c r="AC48" t="s" s="1"/>
      <c r="AD48" t="s" s="1">
        <v>7</v>
      </c>
    </row>
    <row r="49" spans="1:30">
      <c r="A49" t="n" s="4">
        <v>45</v>
      </c>
      <c r="B49" t="s" s="1">
        <v>127</v>
      </c>
      <c r="C49" t="s" s="5">
        <v>173</v>
      </c>
      <c r="D49" t="s" s="1">
        <v>64</v>
      </c>
      <c r="E49" t="s" s="1">
        <v>175</v>
      </c>
      <c r="F49" t="n" s="7">
        <v>45442.0</v>
      </c>
      <c r="G49" t="s" s="1"/>
      <c r="H49" t="n" s="7">
        <v>45442.0</v>
      </c>
      <c r="I49" t="n" s="4">
        <v>1</v>
      </c>
      <c r="J49" t="n" s="8">
        <v>134.0</v>
      </c>
      <c r="K49" t="n" s="8">
        <v>334.96</v>
      </c>
      <c r="L49" t="n" s="8">
        <v>2.499701492537313</v>
      </c>
      <c r="M49" t="n" s="8">
        <v>334.96</v>
      </c>
      <c r="N49" t="n" s="8">
        <v>2.499701492537313</v>
      </c>
      <c r="O49" t="s" s="5">
        <v>263</v>
      </c>
      <c r="P49" t="n" s="8">
        <v>0.0</v>
      </c>
      <c r="Q49" t="n" s="8">
        <v>0.0</v>
      </c>
      <c r="R49" t="s" s="1">
        <v>263</v>
      </c>
      <c r="S49" t="s" s="1">
        <v>27</v>
      </c>
      <c r="T49" s="9">
        <f>HYPERLINK("https://my.zakupivli.pro/remote/dispatcher/state_purchase_view/51329276")</f>
        <v/>
      </c>
      <c r="U49" t="s" s="1">
        <v>277</v>
      </c>
      <c r="V49" t="n" s="4">
        <v>0</v>
      </c>
      <c r="W49" t="s" s="1"/>
      <c r="X49" t="s" s="1">
        <v>296</v>
      </c>
      <c r="Y49" t="n" s="8">
        <v>334.96</v>
      </c>
      <c r="Z49" t="s" s="1">
        <v>149</v>
      </c>
      <c r="AA49" t="s" s="1">
        <v>276</v>
      </c>
      <c r="AB49" t="s" s="1"/>
      <c r="AC49" t="s" s="1"/>
      <c r="AD49" t="s" s="1">
        <v>7</v>
      </c>
    </row>
    <row r="50" spans="1:30">
      <c r="A50" t="n" s="4">
        <v>46</v>
      </c>
      <c r="B50" t="s" s="1">
        <v>128</v>
      </c>
      <c r="C50" t="s" s="5">
        <v>203</v>
      </c>
      <c r="D50" t="s" s="1">
        <v>49</v>
      </c>
      <c r="E50" t="s" s="1">
        <v>175</v>
      </c>
      <c r="F50" t="n" s="7">
        <v>45442.0</v>
      </c>
      <c r="G50" t="s" s="1"/>
      <c r="H50" t="n" s="7">
        <v>45442.0</v>
      </c>
      <c r="I50" t="n" s="4">
        <v>1</v>
      </c>
      <c r="J50" t="n" s="8">
        <v>1.0</v>
      </c>
      <c r="K50" t="n" s="8">
        <v>4894.2</v>
      </c>
      <c r="L50" t="n" s="8">
        <v>4894.2</v>
      </c>
      <c r="M50" t="n" s="8">
        <v>4894.2</v>
      </c>
      <c r="N50" t="n" s="8">
        <v>4894.2</v>
      </c>
      <c r="O50" t="s" s="5">
        <v>263</v>
      </c>
      <c r="P50" t="n" s="8">
        <v>0.0</v>
      </c>
      <c r="Q50" t="n" s="8">
        <v>0.0</v>
      </c>
      <c r="R50" t="s" s="1">
        <v>263</v>
      </c>
      <c r="S50" t="s" s="1">
        <v>27</v>
      </c>
      <c r="T50" s="9">
        <f>HYPERLINK("https://my.zakupivli.pro/remote/dispatcher/state_purchase_view/51330699")</f>
        <v/>
      </c>
      <c r="U50" t="s" s="1">
        <v>277</v>
      </c>
      <c r="V50" t="n" s="4">
        <v>0</v>
      </c>
      <c r="W50" t="s" s="1"/>
      <c r="X50" t="s" s="1">
        <v>296</v>
      </c>
      <c r="Y50" t="n" s="8">
        <v>4894.2</v>
      </c>
      <c r="Z50" t="s" s="1">
        <v>149</v>
      </c>
      <c r="AA50" t="s" s="1">
        <v>276</v>
      </c>
      <c r="AB50" t="s" s="1"/>
      <c r="AC50" t="s" s="1"/>
      <c r="AD50" t="s" s="1">
        <v>7</v>
      </c>
    </row>
    <row r="51" spans="1:30">
      <c r="A51" t="n" s="4">
        <v>47</v>
      </c>
      <c r="B51" t="s" s="1">
        <v>129</v>
      </c>
      <c r="C51" t="s" s="5">
        <v>234</v>
      </c>
      <c r="D51" t="s" s="1">
        <v>65</v>
      </c>
      <c r="E51" t="s" s="1">
        <v>175</v>
      </c>
      <c r="F51" t="n" s="7">
        <v>45442.0</v>
      </c>
      <c r="G51" t="s" s="1"/>
      <c r="H51" t="n" s="7">
        <v>45442.0</v>
      </c>
      <c r="I51" t="n" s="4">
        <v>1</v>
      </c>
      <c r="J51" t="n" s="8">
        <v>20.0</v>
      </c>
      <c r="K51" t="n" s="8">
        <v>8300.1</v>
      </c>
      <c r="L51" t="n" s="8">
        <v>415.005</v>
      </c>
      <c r="M51" t="n" s="8">
        <v>8300.1</v>
      </c>
      <c r="N51" t="n" s="8">
        <v>415.005</v>
      </c>
      <c r="O51" t="s" s="5">
        <v>263</v>
      </c>
      <c r="P51" t="n" s="8">
        <v>0.0</v>
      </c>
      <c r="Q51" t="n" s="8">
        <v>0.0</v>
      </c>
      <c r="R51" t="s" s="1">
        <v>263</v>
      </c>
      <c r="S51" t="s" s="1">
        <v>27</v>
      </c>
      <c r="T51" s="9">
        <f>HYPERLINK("https://my.zakupivli.pro/remote/dispatcher/state_purchase_view/51330963")</f>
        <v/>
      </c>
      <c r="U51" t="s" s="1">
        <v>277</v>
      </c>
      <c r="V51" t="n" s="4">
        <v>0</v>
      </c>
      <c r="W51" t="s" s="1"/>
      <c r="X51" t="s" s="1">
        <v>296</v>
      </c>
      <c r="Y51" t="n" s="8">
        <v>8300.1</v>
      </c>
      <c r="Z51" t="s" s="1">
        <v>149</v>
      </c>
      <c r="AA51" t="s" s="1">
        <v>276</v>
      </c>
      <c r="AB51" t="s" s="1"/>
      <c r="AC51" t="s" s="1"/>
      <c r="AD51" t="s" s="1">
        <v>7</v>
      </c>
    </row>
    <row r="52" spans="1:30">
      <c r="A52" t="n" s="4">
        <v>48</v>
      </c>
      <c r="B52" t="s" s="1">
        <v>130</v>
      </c>
      <c r="C52" t="s" s="5">
        <v>162</v>
      </c>
      <c r="D52" t="s" s="1">
        <v>67</v>
      </c>
      <c r="E52" t="s" s="1">
        <v>175</v>
      </c>
      <c r="F52" t="n" s="7">
        <v>45442.0</v>
      </c>
      <c r="G52" t="s" s="1"/>
      <c r="H52" t="n" s="7">
        <v>45442.0</v>
      </c>
      <c r="I52" t="n" s="4">
        <v>1</v>
      </c>
      <c r="J52" t="n" s="8">
        <v>1.0</v>
      </c>
      <c r="K52" t="n" s="8">
        <v>175.01</v>
      </c>
      <c r="L52" t="n" s="8">
        <v>175.01</v>
      </c>
      <c r="M52" t="n" s="8">
        <v>175.01</v>
      </c>
      <c r="N52" t="n" s="8">
        <v>175.01</v>
      </c>
      <c r="O52" t="s" s="5">
        <v>263</v>
      </c>
      <c r="P52" t="n" s="8">
        <v>0.0</v>
      </c>
      <c r="Q52" t="n" s="8">
        <v>0.0</v>
      </c>
      <c r="R52" t="s" s="1">
        <v>263</v>
      </c>
      <c r="S52" t="s" s="1">
        <v>27</v>
      </c>
      <c r="T52" s="9">
        <f>HYPERLINK("https://my.zakupivli.pro/remote/dispatcher/state_purchase_view/51331263")</f>
        <v/>
      </c>
      <c r="U52" t="s" s="1">
        <v>277</v>
      </c>
      <c r="V52" t="n" s="4">
        <v>0</v>
      </c>
      <c r="W52" t="s" s="1"/>
      <c r="X52" t="s" s="1">
        <v>296</v>
      </c>
      <c r="Y52" t="n" s="8">
        <v>175.01</v>
      </c>
      <c r="Z52" t="s" s="1">
        <v>149</v>
      </c>
      <c r="AA52" t="s" s="1">
        <v>276</v>
      </c>
      <c r="AB52" t="s" s="1"/>
      <c r="AC52" t="s" s="1"/>
      <c r="AD52" t="s" s="1">
        <v>7</v>
      </c>
    </row>
    <row r="53" spans="1:30">
      <c r="A53" t="n" s="4">
        <v>49</v>
      </c>
      <c r="B53" t="s" s="1">
        <v>131</v>
      </c>
      <c r="C53" t="s" s="5">
        <v>274</v>
      </c>
      <c r="D53" t="s" s="1">
        <v>67</v>
      </c>
      <c r="E53" t="s" s="1">
        <v>175</v>
      </c>
      <c r="F53" t="n" s="7">
        <v>45447.0</v>
      </c>
      <c r="G53" t="s" s="1"/>
      <c r="H53" t="n" s="7">
        <v>45447.0</v>
      </c>
      <c r="I53" t="n" s="4">
        <v>1</v>
      </c>
      <c r="J53" t="n" s="8">
        <v>38.0</v>
      </c>
      <c r="K53" t="n" s="8">
        <v>45410.0</v>
      </c>
      <c r="L53" t="n" s="8">
        <v>1195.0</v>
      </c>
      <c r="M53" t="n" s="8">
        <v>45410.0</v>
      </c>
      <c r="N53" t="n" s="8">
        <v>1195.0</v>
      </c>
      <c r="O53" t="s" s="5">
        <v>261</v>
      </c>
      <c r="P53" t="n" s="8">
        <v>0.0</v>
      </c>
      <c r="Q53" t="n" s="8">
        <v>0.0</v>
      </c>
      <c r="R53" t="s" s="1">
        <v>261</v>
      </c>
      <c r="S53" t="s" s="1">
        <v>40</v>
      </c>
      <c r="T53" s="9">
        <f>HYPERLINK("https://my.zakupivli.pro/remote/dispatcher/state_purchase_view/51398035")</f>
        <v/>
      </c>
      <c r="U53" t="s" s="1">
        <v>277</v>
      </c>
      <c r="V53" t="n" s="4">
        <v>0</v>
      </c>
      <c r="W53" t="s" s="1"/>
      <c r="X53" t="s" s="1">
        <v>283</v>
      </c>
      <c r="Y53" t="n" s="8">
        <v>45410.0</v>
      </c>
      <c r="Z53" t="s" s="1">
        <v>149</v>
      </c>
      <c r="AA53" t="s" s="1">
        <v>276</v>
      </c>
      <c r="AB53" t="s" s="1"/>
      <c r="AC53" t="s" s="1"/>
      <c r="AD53" t="s" s="1">
        <v>7</v>
      </c>
    </row>
    <row r="54" spans="1:30">
      <c r="A54" t="n" s="4">
        <v>50</v>
      </c>
      <c r="B54" t="s" s="1">
        <v>132</v>
      </c>
      <c r="C54" t="s" s="5">
        <v>164</v>
      </c>
      <c r="D54" t="s" s="1">
        <v>67</v>
      </c>
      <c r="E54" t="s" s="1">
        <v>175</v>
      </c>
      <c r="F54" t="n" s="7">
        <v>45447.0</v>
      </c>
      <c r="G54" t="s" s="1"/>
      <c r="H54" t="n" s="7">
        <v>45447.0</v>
      </c>
      <c r="I54" t="n" s="4">
        <v>1</v>
      </c>
      <c r="J54" t="n" s="8">
        <v>1.0</v>
      </c>
      <c r="K54" t="n" s="8">
        <v>495.0</v>
      </c>
      <c r="L54" t="n" s="8">
        <v>495.0</v>
      </c>
      <c r="M54" t="n" s="8">
        <v>495.0</v>
      </c>
      <c r="N54" t="n" s="8">
        <v>495.0</v>
      </c>
      <c r="O54" t="s" s="5">
        <v>268</v>
      </c>
      <c r="P54" t="n" s="8">
        <v>0.0</v>
      </c>
      <c r="Q54" t="n" s="8">
        <v>0.0</v>
      </c>
      <c r="R54" t="s" s="1">
        <v>268</v>
      </c>
      <c r="S54" t="s" s="1">
        <v>21</v>
      </c>
      <c r="T54" s="9">
        <f>HYPERLINK("https://my.zakupivli.pro/remote/dispatcher/state_purchase_view/51398454")</f>
        <v/>
      </c>
      <c r="U54" t="s" s="1">
        <v>277</v>
      </c>
      <c r="V54" t="n" s="4">
        <v>0</v>
      </c>
      <c r="W54" t="s" s="1"/>
      <c r="X54" t="s" s="1">
        <v>289</v>
      </c>
      <c r="Y54" t="n" s="8">
        <v>495.0</v>
      </c>
      <c r="Z54" t="s" s="1">
        <v>149</v>
      </c>
      <c r="AA54" t="s" s="1">
        <v>276</v>
      </c>
      <c r="AB54" t="s" s="1"/>
      <c r="AC54" t="s" s="1"/>
      <c r="AD54" t="s" s="1">
        <v>7</v>
      </c>
    </row>
    <row r="55" spans="1:30">
      <c r="A55" t="n" s="4">
        <v>51</v>
      </c>
      <c r="B55" t="s" s="1">
        <v>133</v>
      </c>
      <c r="C55" t="s" s="5">
        <v>187</v>
      </c>
      <c r="D55" t="s" s="1">
        <v>11</v>
      </c>
      <c r="E55" t="s" s="1">
        <v>175</v>
      </c>
      <c r="F55" t="n" s="7">
        <v>45447.0</v>
      </c>
      <c r="G55" t="s" s="1"/>
      <c r="H55" t="n" s="7">
        <v>45447.0</v>
      </c>
      <c r="I55" t="n" s="4">
        <v>1</v>
      </c>
      <c r="J55" t="n" s="8">
        <v>22.0</v>
      </c>
      <c r="K55" t="n" s="8">
        <v>814.0</v>
      </c>
      <c r="L55" t="n" s="8">
        <v>37.0</v>
      </c>
      <c r="M55" t="n" s="8">
        <v>814.0</v>
      </c>
      <c r="N55" t="n" s="8">
        <v>37.0</v>
      </c>
      <c r="O55" t="s" s="5">
        <v>268</v>
      </c>
      <c r="P55" t="n" s="8">
        <v>0.0</v>
      </c>
      <c r="Q55" t="n" s="8">
        <v>0.0</v>
      </c>
      <c r="R55" t="s" s="1">
        <v>268</v>
      </c>
      <c r="S55" t="s" s="1">
        <v>21</v>
      </c>
      <c r="T55" s="9">
        <f>HYPERLINK("https://my.zakupivli.pro/remote/dispatcher/state_purchase_view/51398700")</f>
        <v/>
      </c>
      <c r="U55" t="s" s="1">
        <v>277</v>
      </c>
      <c r="V55" t="n" s="4">
        <v>0</v>
      </c>
      <c r="W55" t="s" s="1"/>
      <c r="X55" t="s" s="1">
        <v>289</v>
      </c>
      <c r="Y55" t="n" s="8">
        <v>814.0</v>
      </c>
      <c r="Z55" t="s" s="1">
        <v>149</v>
      </c>
      <c r="AA55" t="s" s="1">
        <v>276</v>
      </c>
      <c r="AB55" t="s" s="1"/>
      <c r="AC55" t="s" s="1"/>
      <c r="AD55" t="s" s="1">
        <v>7</v>
      </c>
    </row>
    <row r="56" spans="1:30">
      <c r="A56" t="n" s="4">
        <v>52</v>
      </c>
      <c r="B56" t="s" s="1">
        <v>134</v>
      </c>
      <c r="C56" t="s" s="5">
        <v>174</v>
      </c>
      <c r="D56" t="s" s="1">
        <v>59</v>
      </c>
      <c r="E56" t="s" s="1">
        <v>175</v>
      </c>
      <c r="F56" t="n" s="7">
        <v>45447.0</v>
      </c>
      <c r="G56" t="s" s="1"/>
      <c r="H56" t="n" s="7">
        <v>45447.0</v>
      </c>
      <c r="I56" t="n" s="4">
        <v>1</v>
      </c>
      <c r="J56" t="n" s="8">
        <v>4.0</v>
      </c>
      <c r="K56" t="n" s="8">
        <v>1580.0</v>
      </c>
      <c r="L56" t="n" s="8">
        <v>395.0</v>
      </c>
      <c r="M56" t="n" s="8">
        <v>1580.0</v>
      </c>
      <c r="N56" t="n" s="8">
        <v>395.0</v>
      </c>
      <c r="O56" t="s" s="5">
        <v>268</v>
      </c>
      <c r="P56" t="n" s="8">
        <v>0.0</v>
      </c>
      <c r="Q56" t="n" s="8">
        <v>0.0</v>
      </c>
      <c r="R56" t="s" s="1">
        <v>268</v>
      </c>
      <c r="S56" t="s" s="1">
        <v>21</v>
      </c>
      <c r="T56" s="9">
        <f>HYPERLINK("https://my.zakupivli.pro/remote/dispatcher/state_purchase_view/51398859")</f>
        <v/>
      </c>
      <c r="U56" t="s" s="1">
        <v>277</v>
      </c>
      <c r="V56" t="n" s="4">
        <v>0</v>
      </c>
      <c r="W56" t="s" s="1"/>
      <c r="X56" t="s" s="1">
        <v>289</v>
      </c>
      <c r="Y56" t="n" s="8">
        <v>1580.0</v>
      </c>
      <c r="Z56" t="s" s="1">
        <v>149</v>
      </c>
      <c r="AA56" t="s" s="1">
        <v>276</v>
      </c>
      <c r="AB56" t="s" s="1"/>
      <c r="AC56" t="s" s="1"/>
      <c r="AD56" t="s" s="1">
        <v>7</v>
      </c>
    </row>
    <row r="57" spans="1:30">
      <c r="A57" t="n" s="4">
        <v>53</v>
      </c>
      <c r="B57" t="s" s="1">
        <v>135</v>
      </c>
      <c r="C57" t="s" s="5">
        <v>241</v>
      </c>
      <c r="D57" t="s" s="1">
        <v>57</v>
      </c>
      <c r="E57" t="s" s="1">
        <v>175</v>
      </c>
      <c r="F57" t="n" s="7">
        <v>45447.0</v>
      </c>
      <c r="G57" t="s" s="1"/>
      <c r="H57" t="n" s="7">
        <v>45447.0</v>
      </c>
      <c r="I57" t="n" s="4">
        <v>1</v>
      </c>
      <c r="J57" t="n" s="8">
        <v>33.0</v>
      </c>
      <c r="K57" t="n" s="8">
        <v>2656.67</v>
      </c>
      <c r="L57" t="n" s="8">
        <v>80.50515151515151</v>
      </c>
      <c r="M57" t="n" s="8">
        <v>2656.67</v>
      </c>
      <c r="N57" t="n" s="8">
        <v>80.50515151515151</v>
      </c>
      <c r="O57" t="s" s="5">
        <v>268</v>
      </c>
      <c r="P57" t="n" s="8">
        <v>0.0</v>
      </c>
      <c r="Q57" t="n" s="8">
        <v>0.0</v>
      </c>
      <c r="R57" t="s" s="1">
        <v>268</v>
      </c>
      <c r="S57" t="s" s="1">
        <v>21</v>
      </c>
      <c r="T57" s="9">
        <f>HYPERLINK("https://my.zakupivli.pro/remote/dispatcher/state_purchase_view/51399034")</f>
        <v/>
      </c>
      <c r="U57" t="s" s="1">
        <v>277</v>
      </c>
      <c r="V57" t="n" s="4">
        <v>0</v>
      </c>
      <c r="W57" t="s" s="1"/>
      <c r="X57" t="s" s="1">
        <v>289</v>
      </c>
      <c r="Y57" t="n" s="8">
        <v>2656.67</v>
      </c>
      <c r="Z57" t="s" s="1">
        <v>149</v>
      </c>
      <c r="AA57" t="s" s="1">
        <v>276</v>
      </c>
      <c r="AB57" t="s" s="1"/>
      <c r="AC57" t="s" s="1"/>
      <c r="AD57" t="s" s="1">
        <v>7</v>
      </c>
    </row>
    <row r="58" spans="1:30">
      <c r="A58" t="n" s="4">
        <v>54</v>
      </c>
      <c r="B58" t="s" s="1">
        <v>136</v>
      </c>
      <c r="C58" t="s" s="5">
        <v>254</v>
      </c>
      <c r="D58" t="s" s="1">
        <v>56</v>
      </c>
      <c r="E58" t="s" s="1">
        <v>175</v>
      </c>
      <c r="F58" t="n" s="7">
        <v>45447.0</v>
      </c>
      <c r="G58" t="s" s="1"/>
      <c r="H58" t="n" s="7">
        <v>45447.0</v>
      </c>
      <c r="I58" t="n" s="4">
        <v>1</v>
      </c>
      <c r="J58" t="n" s="8">
        <v>87.0</v>
      </c>
      <c r="K58" t="n" s="8">
        <v>14414.64</v>
      </c>
      <c r="L58" t="n" s="8">
        <v>165.6855172413793</v>
      </c>
      <c r="M58" t="n" s="8">
        <v>14414.64</v>
      </c>
      <c r="N58" t="n" s="8">
        <v>165.6855172413793</v>
      </c>
      <c r="O58" t="s" s="5">
        <v>268</v>
      </c>
      <c r="P58" t="n" s="8">
        <v>0.0</v>
      </c>
      <c r="Q58" t="n" s="8">
        <v>0.0</v>
      </c>
      <c r="R58" t="s" s="1">
        <v>268</v>
      </c>
      <c r="S58" t="s" s="1">
        <v>21</v>
      </c>
      <c r="T58" s="9">
        <f>HYPERLINK("https://my.zakupivli.pro/remote/dispatcher/state_purchase_view/51400359")</f>
        <v/>
      </c>
      <c r="U58" t="s" s="1">
        <v>277</v>
      </c>
      <c r="V58" t="n" s="4">
        <v>0</v>
      </c>
      <c r="W58" t="s" s="1"/>
      <c r="X58" t="s" s="1">
        <v>1</v>
      </c>
      <c r="Y58" t="n" s="8">
        <v>14414.64</v>
      </c>
      <c r="Z58" t="s" s="1">
        <v>149</v>
      </c>
      <c r="AA58" t="s" s="1">
        <v>276</v>
      </c>
      <c r="AB58" t="s" s="1"/>
      <c r="AC58" t="s" s="1"/>
      <c r="AD58" t="s" s="1">
        <v>7</v>
      </c>
    </row>
    <row r="59" spans="1:30">
      <c r="A59" t="n" s="4">
        <v>55</v>
      </c>
      <c r="B59" t="s" s="1">
        <v>137</v>
      </c>
      <c r="C59" t="s" s="5">
        <v>224</v>
      </c>
      <c r="D59" t="s" s="1">
        <v>78</v>
      </c>
      <c r="E59" t="s" s="1">
        <v>175</v>
      </c>
      <c r="F59" t="n" s="7">
        <v>45453.0</v>
      </c>
      <c r="G59" t="s" s="1"/>
      <c r="H59" t="n" s="7">
        <v>45453.0</v>
      </c>
      <c r="I59" t="n" s="4">
        <v>1</v>
      </c>
      <c r="J59" t="n" s="8">
        <v>1.0</v>
      </c>
      <c r="K59" t="n" s="8">
        <v>17234.28</v>
      </c>
      <c r="L59" t="n" s="8">
        <v>17234.28</v>
      </c>
      <c r="M59" t="n" s="8">
        <v>17234.28</v>
      </c>
      <c r="N59" t="n" s="8">
        <v>17234.28</v>
      </c>
      <c r="O59" t="s" s="5">
        <v>165</v>
      </c>
      <c r="P59" t="n" s="8">
        <v>0.0</v>
      </c>
      <c r="Q59" t="n" s="8">
        <v>0.0</v>
      </c>
      <c r="R59" t="s" s="1">
        <v>165</v>
      </c>
      <c r="S59" t="s" s="1">
        <v>16</v>
      </c>
      <c r="T59" s="9">
        <f>HYPERLINK("https://my.zakupivli.pro/remote/dispatcher/state_purchase_view/51510421")</f>
        <v/>
      </c>
      <c r="U59" t="s" s="1">
        <v>277</v>
      </c>
      <c r="V59" t="n" s="4">
        <v>0</v>
      </c>
      <c r="W59" t="s" s="1"/>
      <c r="X59" t="s" s="1">
        <v>303</v>
      </c>
      <c r="Y59" t="n" s="8">
        <v>17234.28</v>
      </c>
      <c r="Z59" t="s" s="1">
        <v>149</v>
      </c>
      <c r="AA59" t="s" s="1">
        <v>276</v>
      </c>
      <c r="AB59" t="s" s="1"/>
      <c r="AC59" t="s" s="1"/>
      <c r="AD59" t="s" s="1">
        <v>7</v>
      </c>
    </row>
    <row r="60" spans="1:30">
      <c r="A60" t="n" s="4">
        <v>56</v>
      </c>
      <c r="B60" t="s" s="1">
        <v>139</v>
      </c>
      <c r="C60" t="s" s="5">
        <v>242</v>
      </c>
      <c r="D60" t="s" s="1">
        <v>13</v>
      </c>
      <c r="E60" t="s" s="1">
        <v>175</v>
      </c>
      <c r="F60" t="n" s="7">
        <v>45455.0</v>
      </c>
      <c r="G60" t="s" s="1"/>
      <c r="H60" t="n" s="7">
        <v>45455.0</v>
      </c>
      <c r="I60" t="n" s="4">
        <v>1</v>
      </c>
      <c r="J60" t="n" s="8">
        <v>60.0</v>
      </c>
      <c r="K60" t="n" s="8">
        <v>24600.0</v>
      </c>
      <c r="L60" t="n" s="8">
        <v>410.0</v>
      </c>
      <c r="M60" t="n" s="8">
        <v>24600.0</v>
      </c>
      <c r="N60" t="n" s="8">
        <v>410.0</v>
      </c>
      <c r="O60" t="s" s="5">
        <v>260</v>
      </c>
      <c r="P60" t="n" s="8">
        <v>0.0</v>
      </c>
      <c r="Q60" t="n" s="8">
        <v>0.0</v>
      </c>
      <c r="R60" t="s" s="1">
        <v>260</v>
      </c>
      <c r="S60" t="s" s="1">
        <v>26</v>
      </c>
      <c r="T60" s="9">
        <f>HYPERLINK("https://my.zakupivli.pro/remote/dispatcher/state_purchase_view/51575998")</f>
        <v/>
      </c>
      <c r="U60" t="s" s="1">
        <v>277</v>
      </c>
      <c r="V60" t="n" s="4">
        <v>0</v>
      </c>
      <c r="W60" t="s" s="1"/>
      <c r="X60" t="s" s="1">
        <v>299</v>
      </c>
      <c r="Y60" t="n" s="8">
        <v>24600.0</v>
      </c>
      <c r="Z60" t="s" s="1">
        <v>149</v>
      </c>
      <c r="AA60" t="s" s="1">
        <v>276</v>
      </c>
      <c r="AB60" t="s" s="1"/>
      <c r="AC60" t="s" s="1"/>
      <c r="AD60" t="s" s="1">
        <v>7</v>
      </c>
    </row>
    <row r="61" spans="1:30">
      <c r="A61" t="n" s="4">
        <v>57</v>
      </c>
      <c r="B61" t="s" s="1">
        <v>140</v>
      </c>
      <c r="C61" t="s" s="5">
        <v>192</v>
      </c>
      <c r="D61" t="s" s="1">
        <v>12</v>
      </c>
      <c r="E61" t="s" s="1">
        <v>175</v>
      </c>
      <c r="F61" t="n" s="7">
        <v>45455.0</v>
      </c>
      <c r="G61" t="s" s="1"/>
      <c r="H61" t="n" s="7">
        <v>45455.0</v>
      </c>
      <c r="I61" t="n" s="4">
        <v>1</v>
      </c>
      <c r="J61" t="n" s="8">
        <v>1.0</v>
      </c>
      <c r="K61" t="n" s="8">
        <v>670.0</v>
      </c>
      <c r="L61" t="n" s="8">
        <v>670.0</v>
      </c>
      <c r="M61" t="n" s="8">
        <v>670.0</v>
      </c>
      <c r="N61" t="n" s="8">
        <v>670.0</v>
      </c>
      <c r="O61" t="s" s="5">
        <v>266</v>
      </c>
      <c r="P61" t="n" s="8">
        <v>0.0</v>
      </c>
      <c r="Q61" t="n" s="8">
        <v>0.0</v>
      </c>
      <c r="R61" t="s" s="1">
        <v>266</v>
      </c>
      <c r="S61" t="s" s="1">
        <v>24</v>
      </c>
      <c r="T61" s="9">
        <f>HYPERLINK("https://my.zakupivli.pro/remote/dispatcher/state_purchase_view/51576973")</f>
        <v/>
      </c>
      <c r="U61" t="s" s="1">
        <v>277</v>
      </c>
      <c r="V61" t="n" s="4">
        <v>0</v>
      </c>
      <c r="W61" t="s" s="1"/>
      <c r="X61" t="s" s="1">
        <v>301</v>
      </c>
      <c r="Y61" t="n" s="8">
        <v>670.0</v>
      </c>
      <c r="Z61" t="s" s="1">
        <v>149</v>
      </c>
      <c r="AA61" t="s" s="1">
        <v>276</v>
      </c>
      <c r="AB61" t="s" s="1"/>
      <c r="AC61" t="s" s="1"/>
      <c r="AD61" t="s" s="1">
        <v>7</v>
      </c>
    </row>
    <row r="62" spans="1:30">
      <c r="A62" t="n" s="4">
        <v>58</v>
      </c>
      <c r="B62" t="s" s="1">
        <v>141</v>
      </c>
      <c r="C62" t="s" s="5">
        <v>172</v>
      </c>
      <c r="D62" t="s" s="1">
        <v>59</v>
      </c>
      <c r="E62" t="s" s="1">
        <v>175</v>
      </c>
      <c r="F62" t="n" s="7">
        <v>45455.0</v>
      </c>
      <c r="G62" t="s" s="1"/>
      <c r="H62" t="n" s="7">
        <v>45455.0</v>
      </c>
      <c r="I62" t="n" s="4">
        <v>1</v>
      </c>
      <c r="J62" t="n" s="8">
        <v>3.0</v>
      </c>
      <c r="K62" t="n" s="8">
        <v>558.0</v>
      </c>
      <c r="L62" t="n" s="8">
        <v>186.0</v>
      </c>
      <c r="M62" t="n" s="8">
        <v>558.0</v>
      </c>
      <c r="N62" t="n" s="8">
        <v>186.0</v>
      </c>
      <c r="O62" t="s" s="5">
        <v>266</v>
      </c>
      <c r="P62" t="n" s="8">
        <v>0.0</v>
      </c>
      <c r="Q62" t="n" s="8">
        <v>0.0</v>
      </c>
      <c r="R62" t="s" s="1">
        <v>266</v>
      </c>
      <c r="S62" t="s" s="1">
        <v>24</v>
      </c>
      <c r="T62" s="9">
        <f>HYPERLINK("https://my.zakupivli.pro/remote/dispatcher/state_purchase_view/51577468")</f>
        <v/>
      </c>
      <c r="U62" t="s" s="1">
        <v>277</v>
      </c>
      <c r="V62" t="n" s="4">
        <v>0</v>
      </c>
      <c r="W62" t="s" s="1"/>
      <c r="X62" t="s" s="1">
        <v>5</v>
      </c>
      <c r="Y62" t="n" s="8">
        <v>558.0</v>
      </c>
      <c r="Z62" t="s" s="1">
        <v>149</v>
      </c>
      <c r="AA62" t="s" s="1">
        <v>276</v>
      </c>
      <c r="AB62" t="s" s="1"/>
      <c r="AC62" t="s" s="1"/>
      <c r="AD62" t="s" s="1">
        <v>7</v>
      </c>
    </row>
    <row r="63" spans="1:30">
      <c r="A63" t="n" s="4">
        <v>59</v>
      </c>
      <c r="B63" t="s" s="1">
        <v>142</v>
      </c>
      <c r="C63" t="s" s="5">
        <v>202</v>
      </c>
      <c r="D63" t="s" s="1">
        <v>52</v>
      </c>
      <c r="E63" t="s" s="1">
        <v>175</v>
      </c>
      <c r="F63" t="n" s="7">
        <v>45455.0</v>
      </c>
      <c r="G63" t="s" s="1"/>
      <c r="H63" t="n" s="7">
        <v>45455.0</v>
      </c>
      <c r="I63" t="n" s="4">
        <v>1</v>
      </c>
      <c r="J63" t="n" s="8">
        <v>1.0</v>
      </c>
      <c r="K63" t="n" s="8">
        <v>4800.0</v>
      </c>
      <c r="L63" t="n" s="8">
        <v>4800.0</v>
      </c>
      <c r="M63" t="n" s="8">
        <v>4800.0</v>
      </c>
      <c r="N63" t="n" s="8">
        <v>4800.0</v>
      </c>
      <c r="O63" t="s" s="5">
        <v>266</v>
      </c>
      <c r="P63" t="n" s="8">
        <v>0.0</v>
      </c>
      <c r="Q63" t="n" s="8">
        <v>0.0</v>
      </c>
      <c r="R63" t="s" s="1">
        <v>266</v>
      </c>
      <c r="S63" t="s" s="1">
        <v>24</v>
      </c>
      <c r="T63" s="9">
        <f>HYPERLINK("https://my.zakupivli.pro/remote/dispatcher/state_purchase_view/51577851")</f>
        <v/>
      </c>
      <c r="U63" t="s" s="1">
        <v>277</v>
      </c>
      <c r="V63" t="n" s="4">
        <v>0</v>
      </c>
      <c r="W63" t="s" s="1"/>
      <c r="X63" t="s" s="1">
        <v>301</v>
      </c>
      <c r="Y63" t="n" s="8">
        <v>4800.0</v>
      </c>
      <c r="Z63" t="s" s="1">
        <v>149</v>
      </c>
      <c r="AA63" t="s" s="1">
        <v>276</v>
      </c>
      <c r="AB63" t="s" s="1"/>
      <c r="AC63" t="s" s="1"/>
      <c r="AD63" t="s" s="1">
        <v>7</v>
      </c>
    </row>
    <row r="64" spans="1:30">
      <c r="A64" t="n" s="4">
        <v>60</v>
      </c>
      <c r="B64" t="s" s="1">
        <v>143</v>
      </c>
      <c r="C64" t="s" s="5">
        <v>193</v>
      </c>
      <c r="D64" t="s" s="1">
        <v>9</v>
      </c>
      <c r="E64" t="s" s="1">
        <v>175</v>
      </c>
      <c r="F64" t="n" s="7">
        <v>45455.0</v>
      </c>
      <c r="G64" t="s" s="1"/>
      <c r="H64" t="n" s="7">
        <v>45455.0</v>
      </c>
      <c r="I64" t="n" s="4">
        <v>1</v>
      </c>
      <c r="J64" t="n" s="8">
        <v>1.0</v>
      </c>
      <c r="K64" t="n" s="8">
        <v>228.0</v>
      </c>
      <c r="L64" t="n" s="8">
        <v>228.0</v>
      </c>
      <c r="M64" t="n" s="8">
        <v>228.0</v>
      </c>
      <c r="N64" t="n" s="8">
        <v>228.0</v>
      </c>
      <c r="O64" t="s" s="5">
        <v>266</v>
      </c>
      <c r="P64" t="n" s="8">
        <v>0.0</v>
      </c>
      <c r="Q64" t="n" s="8">
        <v>0.0</v>
      </c>
      <c r="R64" t="s" s="1">
        <v>266</v>
      </c>
      <c r="S64" t="s" s="1">
        <v>24</v>
      </c>
      <c r="T64" s="9">
        <f>HYPERLINK("https://my.zakupivli.pro/remote/dispatcher/state_purchase_view/51578041")</f>
        <v/>
      </c>
      <c r="U64" t="s" s="1">
        <v>277</v>
      </c>
      <c r="V64" t="n" s="4">
        <v>0</v>
      </c>
      <c r="W64" t="s" s="1"/>
      <c r="X64" t="s" s="1">
        <v>301</v>
      </c>
      <c r="Y64" t="n" s="8">
        <v>228.0</v>
      </c>
      <c r="Z64" t="s" s="1">
        <v>149</v>
      </c>
      <c r="AA64" t="s" s="1">
        <v>276</v>
      </c>
      <c r="AB64" t="s" s="1"/>
      <c r="AC64" t="s" s="1"/>
      <c r="AD64" t="s" s="1">
        <v>7</v>
      </c>
    </row>
    <row r="65" spans="1:30">
      <c r="A65" t="n" s="4">
        <v>61</v>
      </c>
      <c r="B65" t="s" s="1">
        <v>144</v>
      </c>
      <c r="C65" t="s" s="5">
        <v>194</v>
      </c>
      <c r="D65" t="s" s="1">
        <v>51</v>
      </c>
      <c r="E65" t="s" s="1">
        <v>175</v>
      </c>
      <c r="F65" t="n" s="7">
        <v>45455.0</v>
      </c>
      <c r="G65" t="s" s="1"/>
      <c r="H65" t="n" s="7">
        <v>45455.0</v>
      </c>
      <c r="I65" t="n" s="4">
        <v>1</v>
      </c>
      <c r="J65" t="n" s="8">
        <v>1.0</v>
      </c>
      <c r="K65" t="n" s="8">
        <v>6560.0</v>
      </c>
      <c r="L65" t="n" s="8">
        <v>6560.0</v>
      </c>
      <c r="M65" t="n" s="8">
        <v>6560.0</v>
      </c>
      <c r="N65" t="n" s="8">
        <v>6560.0</v>
      </c>
      <c r="O65" t="s" s="5">
        <v>266</v>
      </c>
      <c r="P65" t="n" s="8">
        <v>0.0</v>
      </c>
      <c r="Q65" t="n" s="8">
        <v>0.0</v>
      </c>
      <c r="R65" t="s" s="1">
        <v>266</v>
      </c>
      <c r="S65" t="s" s="1">
        <v>24</v>
      </c>
      <c r="T65" s="9">
        <f>HYPERLINK("https://my.zakupivli.pro/remote/dispatcher/state_purchase_view/51578532")</f>
        <v/>
      </c>
      <c r="U65" t="s" s="1">
        <v>277</v>
      </c>
      <c r="V65" t="n" s="4">
        <v>0</v>
      </c>
      <c r="W65" t="s" s="1"/>
      <c r="X65" t="s" s="1">
        <v>301</v>
      </c>
      <c r="Y65" t="n" s="8">
        <v>6560.0</v>
      </c>
      <c r="Z65" t="s" s="1">
        <v>149</v>
      </c>
      <c r="AA65" t="s" s="1">
        <v>276</v>
      </c>
      <c r="AB65" t="s" s="1"/>
      <c r="AC65" t="s" s="1"/>
      <c r="AD65" t="s" s="1">
        <v>7</v>
      </c>
    </row>
    <row r="66" spans="1:30">
      <c r="A66" t="n" s="4">
        <v>62</v>
      </c>
      <c r="B66" t="s" s="1">
        <v>145</v>
      </c>
      <c r="C66" t="s" s="5">
        <v>156</v>
      </c>
      <c r="D66" t="s" s="1">
        <v>62</v>
      </c>
      <c r="E66" t="s" s="1">
        <v>175</v>
      </c>
      <c r="F66" t="n" s="7">
        <v>45455.0</v>
      </c>
      <c r="G66" t="s" s="1"/>
      <c r="H66" t="n" s="7">
        <v>45455.0</v>
      </c>
      <c r="I66" t="n" s="4">
        <v>1</v>
      </c>
      <c r="J66" t="n" s="8">
        <v>1.0</v>
      </c>
      <c r="K66" t="n" s="8">
        <v>999.0</v>
      </c>
      <c r="L66" t="n" s="8">
        <v>999.0</v>
      </c>
      <c r="M66" t="n" s="8">
        <v>999.0</v>
      </c>
      <c r="N66" t="n" s="8">
        <v>999.0</v>
      </c>
      <c r="O66" t="s" s="5">
        <v>266</v>
      </c>
      <c r="P66" t="n" s="8">
        <v>0.0</v>
      </c>
      <c r="Q66" t="n" s="8">
        <v>0.0</v>
      </c>
      <c r="R66" t="s" s="1">
        <v>266</v>
      </c>
      <c r="S66" t="s" s="1">
        <v>24</v>
      </c>
      <c r="T66" s="9">
        <f>HYPERLINK("https://my.zakupivli.pro/remote/dispatcher/state_purchase_view/51578880")</f>
        <v/>
      </c>
      <c r="U66" t="s" s="1">
        <v>277</v>
      </c>
      <c r="V66" t="n" s="4">
        <v>0</v>
      </c>
      <c r="W66" t="s" s="1"/>
      <c r="X66" t="s" s="1">
        <v>301</v>
      </c>
      <c r="Y66" t="n" s="8">
        <v>999.0</v>
      </c>
      <c r="Z66" t="s" s="1">
        <v>149</v>
      </c>
      <c r="AA66" t="s" s="1">
        <v>276</v>
      </c>
      <c r="AB66" t="s" s="1"/>
      <c r="AC66" t="s" s="1"/>
      <c r="AD66" t="s" s="1">
        <v>7</v>
      </c>
    </row>
    <row r="67" spans="1:30">
      <c r="A67" t="n" s="4">
        <v>63</v>
      </c>
      <c r="B67" t="s" s="1">
        <v>147</v>
      </c>
      <c r="C67" t="s" s="5">
        <v>198</v>
      </c>
      <c r="D67" t="s" s="1">
        <v>80</v>
      </c>
      <c r="E67" t="s" s="1">
        <v>175</v>
      </c>
      <c r="F67" t="n" s="7">
        <v>45469.0</v>
      </c>
      <c r="G67" t="s" s="1"/>
      <c r="H67" t="n" s="7">
        <v>45469.0</v>
      </c>
      <c r="I67" t="n" s="4">
        <v>1</v>
      </c>
      <c r="J67" t="n" s="8">
        <v>1.0</v>
      </c>
      <c r="K67" t="n" s="8">
        <v>19900.0</v>
      </c>
      <c r="L67" t="n" s="8">
        <v>19900.0</v>
      </c>
      <c r="M67" t="n" s="8">
        <v>19900.0</v>
      </c>
      <c r="N67" t="n" s="8">
        <v>19900.0</v>
      </c>
      <c r="O67" t="s" s="5">
        <v>247</v>
      </c>
      <c r="P67" t="n" s="8">
        <v>0.0</v>
      </c>
      <c r="Q67" t="n" s="8">
        <v>0.0</v>
      </c>
      <c r="R67" t="s" s="1">
        <v>247</v>
      </c>
      <c r="S67" t="s" s="1">
        <v>68</v>
      </c>
      <c r="T67" s="9">
        <f>HYPERLINK("https://my.zakupivli.pro/remote/dispatcher/state_purchase_view/51852056")</f>
        <v/>
      </c>
      <c r="U67" t="s" s="1">
        <v>277</v>
      </c>
      <c r="V67" t="n" s="4">
        <v>0</v>
      </c>
      <c r="W67" t="s" s="1"/>
      <c r="X67" t="s" s="1">
        <v>309</v>
      </c>
      <c r="Y67" t="n" s="8">
        <v>19900.0</v>
      </c>
      <c r="Z67" t="s" s="1">
        <v>149</v>
      </c>
      <c r="AA67" t="s" s="1">
        <v>276</v>
      </c>
      <c r="AB67" t="s" s="1"/>
      <c r="AC67" t="s" s="1"/>
      <c r="AD67" t="s" s="1">
        <v>7</v>
      </c>
    </row>
    <row r="68" spans="1:30">
      <c r="A68" t="n" s="4">
        <v>64</v>
      </c>
      <c r="B68" t="s" s="1">
        <v>148</v>
      </c>
      <c r="C68" t="s" s="5">
        <v>199</v>
      </c>
      <c r="D68" t="s" s="1">
        <v>79</v>
      </c>
      <c r="E68" t="s" s="1">
        <v>175</v>
      </c>
      <c r="F68" t="n" s="7">
        <v>45469.0</v>
      </c>
      <c r="G68" t="s" s="1"/>
      <c r="H68" t="n" s="7">
        <v>45469.0</v>
      </c>
      <c r="I68" t="n" s="4">
        <v>1</v>
      </c>
      <c r="J68" t="n" s="8">
        <v>1.0</v>
      </c>
      <c r="K68" t="n" s="8">
        <v>700.0</v>
      </c>
      <c r="L68" t="n" s="8">
        <v>700.0</v>
      </c>
      <c r="M68" t="n" s="8">
        <v>700.0</v>
      </c>
      <c r="N68" t="n" s="8">
        <v>700.0</v>
      </c>
      <c r="O68" t="s" s="5">
        <v>250</v>
      </c>
      <c r="P68" t="n" s="8">
        <v>0.0</v>
      </c>
      <c r="Q68" t="n" s="8">
        <v>0.0</v>
      </c>
      <c r="R68" t="s" s="1">
        <v>250</v>
      </c>
      <c r="S68" t="s" s="1">
        <v>46</v>
      </c>
      <c r="T68" s="9">
        <f>HYPERLINK("https://my.zakupivli.pro/remote/dispatcher/state_purchase_view/51852557")</f>
        <v/>
      </c>
      <c r="U68" t="s" s="1">
        <v>277</v>
      </c>
      <c r="V68" t="n" s="4">
        <v>0</v>
      </c>
      <c r="W68" t="s" s="1"/>
      <c r="X68" t="s" s="1">
        <v>311</v>
      </c>
      <c r="Y68" t="n" s="8">
        <v>700.0</v>
      </c>
      <c r="Z68" t="s" s="1">
        <v>149</v>
      </c>
      <c r="AA68" t="s" s="1">
        <v>276</v>
      </c>
      <c r="AB68" t="s" s="1"/>
      <c r="AC68" t="s" s="1"/>
      <c r="AD68" t="s" s="1">
        <v>7</v>
      </c>
    </row>
    <row r="69" spans="1:30">
      <c r="A69" t="n" s="4">
        <v>65</v>
      </c>
      <c r="B69" t="s" s="1">
        <v>146</v>
      </c>
      <c r="C69" t="s" s="5">
        <v>206</v>
      </c>
      <c r="D69" t="s" s="1">
        <v>30</v>
      </c>
      <c r="E69" t="s" s="1">
        <v>161</v>
      </c>
      <c r="F69" t="n" s="7">
        <v>45463.0</v>
      </c>
      <c r="G69" t="n" s="7">
        <v>45471.0</v>
      </c>
      <c r="H69" t="s" s="1"/>
      <c r="I69" t="n" s="4">
        <v>2</v>
      </c>
      <c r="J69" t="n" s="8">
        <v>18.0</v>
      </c>
      <c r="K69" t="n" s="8">
        <v>400000.0</v>
      </c>
      <c r="L69" t="n" s="8">
        <v>22222.222222222223</v>
      </c>
      <c r="M69" t="n" s="8">
        <v>390000.0</v>
      </c>
      <c r="N69" t="n" s="8">
        <v>21666.666666666668</v>
      </c>
      <c r="O69" t="s" s="5">
        <v>246</v>
      </c>
      <c r="P69" t="n" s="8">
        <v>10000.0</v>
      </c>
      <c r="Q69" t="n" s="8">
        <v>0.025</v>
      </c>
      <c r="R69" t="s" s="1">
        <v>246</v>
      </c>
      <c r="S69" t="s" s="1">
        <v>35</v>
      </c>
      <c r="T69" s="9">
        <f>HYPERLINK("https://my.zakupivli.pro/remote/dispatcher/state_purchase_lot_view/1316513")</f>
        <v/>
      </c>
      <c r="U69" t="s" s="1">
        <v>281</v>
      </c>
      <c r="V69" t="n" s="4">
        <v>0</v>
      </c>
      <c r="W69" t="s" s="1"/>
      <c r="X69" t="s" s="1"/>
      <c r="Y69" t="n" s="8">
        <v>390000.0</v>
      </c>
      <c r="Z69" t="s" s="1">
        <v>149</v>
      </c>
      <c r="AA69" t="s" s="1">
        <v>280</v>
      </c>
      <c r="AB69" t="s" s="1"/>
      <c r="AC69" t="s" s="1"/>
      <c r="AD69" t="s" s="1">
        <v>36</v>
      </c>
    </row>
    <row r="70" spans="1:30">
      <c r="A70" t="s" s="1">
        <v>177</v>
      </c>
    </row>
  </sheetData>
  <autoFilter ref="A4:AD69"/>
  <hyperlinks>
    <hyperlink display="mailto:report-feedback@zakupivli.pro" ref="A2" r:id="rId1"/>
    <hyperlink display="https://my.zakupivli.pro/remote/dispatcher/state_purchase_lot_view/1306861" ref="T5" r:id="rId2"/>
    <hyperlink display="https://my.zakupivli.pro/remote/dispatcher/state_purchase_view/50152809" ref="T6" r:id="rId3"/>
    <hyperlink display="https://my.zakupivli.pro/remote/dispatcher/state_purchase_view/50153244" ref="T7" r:id="rId4"/>
    <hyperlink display="https://my.zakupivli.pro/remote/dispatcher/state_purchase_view/50211136" ref="T8" r:id="rId5"/>
    <hyperlink display="https://my.zakupivli.pro/remote/dispatcher/state_purchase_view/50790050" ref="T9" r:id="rId6"/>
    <hyperlink display="https://my.zakupivli.pro/remote/dispatcher/state_purchase_view/50930637" ref="T10" r:id="rId7"/>
    <hyperlink display="https://my.zakupivli.pro/remote/dispatcher/state_purchase_view/50962707" ref="T11" r:id="rId8"/>
    <hyperlink display="https://my.zakupivli.pro/remote/dispatcher/state_purchase_view/50980656" ref="T12" r:id="rId9"/>
    <hyperlink display="https://my.zakupivli.pro/remote/dispatcher/state_purchase_view/51009988" ref="T13" r:id="rId10"/>
    <hyperlink display="https://my.zakupivli.pro/remote/dispatcher/state_purchase_view/51014040" ref="T14" r:id="rId11"/>
    <hyperlink display="https://my.zakupivli.pro/remote/dispatcher/state_purchase_view/51038994" ref="T15" r:id="rId12"/>
    <hyperlink display="https://my.zakupivli.pro/remote/dispatcher/state_purchase_view/51065051" ref="T16" r:id="rId13"/>
    <hyperlink display="https://my.zakupivli.pro/remote/dispatcher/state_purchase_view/51065243" ref="T17" r:id="rId14"/>
    <hyperlink display="https://my.zakupivli.pro/remote/dispatcher/state_purchase_view/51065917" ref="T18" r:id="rId15"/>
    <hyperlink display="https://my.zakupivli.pro/remote/dispatcher/state_purchase_view/51069048" ref="T19" r:id="rId16"/>
    <hyperlink display="https://my.zakupivli.pro/remote/dispatcher/state_purchase_view/51070686" ref="T20" r:id="rId17"/>
    <hyperlink display="https://my.zakupivli.pro/remote/dispatcher/state_purchase_view/51071598" ref="T21" r:id="rId18"/>
    <hyperlink display="https://my.zakupivli.pro/remote/dispatcher/state_purchase_view/51072487" ref="T22" r:id="rId19"/>
    <hyperlink display="https://my.zakupivli.pro/remote/dispatcher/state_purchase_view/51073119" ref="T23" r:id="rId20"/>
    <hyperlink display="https://my.zakupivli.pro/remote/dispatcher/state_purchase_view/51073451" ref="T24" r:id="rId21"/>
    <hyperlink display="https://my.zakupivli.pro/remote/dispatcher/state_purchase_view/51073602" ref="T25" r:id="rId22"/>
    <hyperlink display="https://my.zakupivli.pro/remote/dispatcher/state_purchase_view/51073810" ref="T26" r:id="rId23"/>
    <hyperlink display="https://my.zakupivli.pro/remote/dispatcher/state_purchase_view/51074052" ref="T27" r:id="rId24"/>
    <hyperlink display="https://my.zakupivli.pro/remote/dispatcher/state_purchase_view/51074179" ref="T28" r:id="rId25"/>
    <hyperlink display="https://my.zakupivli.pro/remote/dispatcher/state_purchase_view/51074263" ref="T29" r:id="rId26"/>
    <hyperlink display="https://my.zakupivli.pro/remote/dispatcher/state_purchase_view/51074524" ref="T30" r:id="rId27"/>
    <hyperlink display="https://my.zakupivli.pro/remote/dispatcher/state_purchase_view/51074636" ref="T31" r:id="rId28"/>
    <hyperlink display="https://my.zakupivli.pro/remote/dispatcher/state_purchase_view/51074702" ref="T32" r:id="rId29"/>
    <hyperlink display="https://my.zakupivli.pro/remote/dispatcher/state_purchase_view/51076960" ref="T33" r:id="rId30"/>
    <hyperlink display="https://my.zakupivli.pro/remote/dispatcher/state_purchase_view/51077155" ref="T34" r:id="rId31"/>
    <hyperlink display="https://my.zakupivli.pro/remote/dispatcher/state_purchase_view/51077380" ref="T35" r:id="rId32"/>
    <hyperlink display="https://my.zakupivli.pro/remote/dispatcher/state_purchase_view/51123255" ref="T36" r:id="rId33"/>
    <hyperlink display="https://my.zakupivli.pro/remote/dispatcher/state_purchase_view/51123456" ref="T37" r:id="rId34"/>
    <hyperlink display="https://my.zakupivli.pro/remote/dispatcher/state_purchase_view/51124049" ref="T38" r:id="rId35"/>
    <hyperlink display="https://my.zakupivli.pro/remote/dispatcher/state_purchase_view/51166905" ref="T39" r:id="rId36"/>
    <hyperlink display="https://my.zakupivli.pro/remote/dispatcher/state_purchase_view/51306315" ref="T40" r:id="rId37"/>
    <hyperlink display="https://my.zakupivli.pro/remote/dispatcher/state_purchase_view/51306777" ref="T41" r:id="rId38"/>
    <hyperlink display="https://my.zakupivli.pro/remote/dispatcher/state_purchase_view/51308005" ref="T42" r:id="rId39"/>
    <hyperlink display="https://my.zakupivli.pro/remote/dispatcher/state_purchase_view/51325398" ref="T43" r:id="rId40"/>
    <hyperlink display="https://my.zakupivli.pro/remote/dispatcher/state_purchase_view/51326341" ref="T44" r:id="rId41"/>
    <hyperlink display="https://my.zakupivli.pro/remote/dispatcher/state_purchase_view/51326564" ref="T45" r:id="rId42"/>
    <hyperlink display="https://my.zakupivli.pro/remote/dispatcher/state_purchase_view/51326755" ref="T46" r:id="rId43"/>
    <hyperlink display="https://my.zakupivli.pro/remote/dispatcher/state_purchase_view/51326978" ref="T47" r:id="rId44"/>
    <hyperlink display="https://my.zakupivli.pro/remote/dispatcher/state_purchase_view/51327832" ref="T48" r:id="rId45"/>
    <hyperlink display="https://my.zakupivli.pro/remote/dispatcher/state_purchase_view/51329276" ref="T49" r:id="rId46"/>
    <hyperlink display="https://my.zakupivli.pro/remote/dispatcher/state_purchase_view/51330699" ref="T50" r:id="rId47"/>
    <hyperlink display="https://my.zakupivli.pro/remote/dispatcher/state_purchase_view/51330963" ref="T51" r:id="rId48"/>
    <hyperlink display="https://my.zakupivli.pro/remote/dispatcher/state_purchase_view/51331263" ref="T52" r:id="rId49"/>
    <hyperlink display="https://my.zakupivli.pro/remote/dispatcher/state_purchase_view/51398035" ref="T53" r:id="rId50"/>
    <hyperlink display="https://my.zakupivli.pro/remote/dispatcher/state_purchase_view/51398454" ref="T54" r:id="rId51"/>
    <hyperlink display="https://my.zakupivli.pro/remote/dispatcher/state_purchase_view/51398700" ref="T55" r:id="rId52"/>
    <hyperlink display="https://my.zakupivli.pro/remote/dispatcher/state_purchase_view/51398859" ref="T56" r:id="rId53"/>
    <hyperlink display="https://my.zakupivli.pro/remote/dispatcher/state_purchase_view/51399034" ref="T57" r:id="rId54"/>
    <hyperlink display="https://my.zakupivli.pro/remote/dispatcher/state_purchase_view/51400359" ref="T58" r:id="rId55"/>
    <hyperlink display="https://my.zakupivli.pro/remote/dispatcher/state_purchase_view/51510421" ref="T59" r:id="rId56"/>
    <hyperlink display="https://my.zakupivli.pro/remote/dispatcher/state_purchase_view/51575998" ref="T60" r:id="rId57"/>
    <hyperlink display="https://my.zakupivli.pro/remote/dispatcher/state_purchase_view/51576973" ref="T61" r:id="rId58"/>
    <hyperlink display="https://my.zakupivli.pro/remote/dispatcher/state_purchase_view/51577468" ref="T62" r:id="rId59"/>
    <hyperlink display="https://my.zakupivli.pro/remote/dispatcher/state_purchase_view/51577851" ref="T63" r:id="rId60"/>
    <hyperlink display="https://my.zakupivli.pro/remote/dispatcher/state_purchase_view/51578041" ref="T64" r:id="rId61"/>
    <hyperlink display="https://my.zakupivli.pro/remote/dispatcher/state_purchase_view/51578532" ref="T65" r:id="rId62"/>
    <hyperlink display="https://my.zakupivli.pro/remote/dispatcher/state_purchase_view/51578880" ref="T66" r:id="rId63"/>
    <hyperlink display="https://my.zakupivli.pro/remote/dispatcher/state_purchase_view/51852056" ref="T67" r:id="rId64"/>
    <hyperlink display="https://my.zakupivli.pro/remote/dispatcher/state_purchase_view/51852557" ref="T68" r:id="rId65"/>
    <hyperlink display="https://my.zakupivli.pro/remote/dispatcher/state_purchase_lot_view/1316513" ref="T69" r:id="rId66"/>
  </hyperlinks>
  <pageMargins left="0.75" right="0.75" top="1" bottom="1" header="0.5" footer="0.5"/>
</worksheet>
</file>

<file path=docProps/app.xml><?xml version="1.0" encoding="utf-8"?>
<ns0:Properties xmlns:ns0="http://schemas.openxmlformats.org/officeDocument/2006/extended-properties">
  <ns0:Application>Microsoft Excel</ns0:Application>
  <ns0:DocSecurity>0</ns0:DocSecurity>
  <ns0:ScaleCrop>false</ns0:ScaleCrop>
  <ns0:Company/>
  <ns0:LinksUpToDate>false</ns0:LinksUpToDate>
  <ns0:SharedDoc>false</ns0:SharedDoc>
  <ns0:HyperlinksChanged>false</ns0:HyperlinksChanged>
  <ns0:AppVersion>12.0000</ns0:AppVersion>
  <ns0:HeadingPairs>
    <vt:vector xmlns:vt="http://schemas.openxmlformats.org/officeDocument/2006/docPropsVTypes" size="2" baseType="variant">
      <vt:variant>
        <vt:lpstr>Worksheets</vt:lpstr>
      </vt:variant>
      <vt:variant>
        <vt:i4>1</vt:i4>
      </vt:variant>
    </vt:vector>
  </ns0:HeadingPairs>
  <ns0:TitlesOfParts>
    <vt:vector xmlns:vt="http://schemas.openxmlformats.org/officeDocument/2006/docPropsVTypes" size="1" baseType="lpstr">
      <vt:lpstr>Sheet</vt:lpstr>
    </vt:vector>
  </ns0:TitlesOfParts>
</ns0:Properties>
</file>

<file path=docProps/core.xml><?xml version="1.0" encoding="utf-8"?>
<cp:coreProperties xmlns:cp="http://schemas.openxmlformats.org/package/2006/metadata/core-properties">
  <dc:creator xmlns:dc="http://purl.org/dc/elements/1.1/">Unknown</dc:creator>
  <cp:lastModifiedBy>Unknown</cp:lastModifiedBy>
  <dcterms:created xmlns:dcterms="http://purl.org/dc/terms/" xmlns:xsi="http://www.w3.org/2001/XMLSchema-instance" xsi:type="dcterms:W3CDTF">2024-07-03T11:55:28Z</dcterms:created>
  <dcterms:modified xmlns:dcterms="http://purl.org/dc/terms/" xmlns:xsi="http://www.w3.org/2001/XMLSchema-instance" xsi:type="dcterms:W3CDTF">2024-07-03T11:55:28Z</dcterms:modified>
  <dc:title xmlns:dc="http://purl.org/dc/elements/1.1/">Untitled</dc:title>
  <dc:description xmlns:dc="http://purl.org/dc/elements/1.1/"/>
  <dc:subject xmlns:dc="http://purl.org/dc/elements/1.1/"/>
  <cp:keywords/>
  <cp:category/>
</cp:coreProperties>
</file>